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4" r:id="rId1"/>
  </sheets>
  <calcPr calcId="152511"/>
</workbook>
</file>

<file path=xl/calcChain.xml><?xml version="1.0" encoding="utf-8"?>
<calcChain xmlns="http://schemas.openxmlformats.org/spreadsheetml/2006/main">
  <c r="F226" i="4" l="1"/>
  <c r="E226" i="4"/>
  <c r="D226" i="4"/>
  <c r="F230" i="4"/>
  <c r="E230" i="4"/>
  <c r="D230" i="4"/>
  <c r="F233" i="4"/>
  <c r="E233" i="4"/>
  <c r="L190" i="4"/>
  <c r="K190" i="4"/>
  <c r="H190" i="4"/>
  <c r="L189" i="4"/>
  <c r="K189" i="4"/>
  <c r="H189" i="4"/>
  <c r="D188" i="4"/>
  <c r="L187" i="4"/>
  <c r="K187" i="4"/>
  <c r="H186" i="4"/>
  <c r="D186" i="4" s="1"/>
  <c r="H185" i="4"/>
  <c r="D185" i="4" s="1"/>
  <c r="L184" i="4"/>
  <c r="K184" i="4"/>
  <c r="H184" i="4"/>
  <c r="L183" i="4"/>
  <c r="K183" i="4"/>
  <c r="H183" i="4"/>
  <c r="D182" i="4"/>
  <c r="D181" i="4"/>
  <c r="D180" i="4"/>
  <c r="L179" i="4"/>
  <c r="K179" i="4"/>
  <c r="H179" i="4"/>
  <c r="H178" i="4"/>
  <c r="D178" i="4" s="1"/>
  <c r="H177" i="4"/>
  <c r="D177" i="4" s="1"/>
  <c r="D176" i="4"/>
  <c r="L175" i="4"/>
  <c r="K175" i="4"/>
  <c r="H175" i="4"/>
  <c r="D174" i="4"/>
  <c r="D173" i="4"/>
  <c r="D172" i="4"/>
  <c r="L171" i="4"/>
  <c r="K171" i="4"/>
  <c r="H171" i="4"/>
  <c r="D170" i="4"/>
  <c r="L169" i="4"/>
  <c r="H169" i="4"/>
  <c r="L168" i="4"/>
  <c r="K168" i="4"/>
  <c r="H168" i="4"/>
  <c r="H167" i="4"/>
  <c r="D167" i="4" s="1"/>
  <c r="L166" i="4"/>
  <c r="K166" i="4"/>
  <c r="H166" i="4"/>
  <c r="D165" i="4"/>
  <c r="H164" i="4"/>
  <c r="D164" i="4" s="1"/>
  <c r="H163" i="4"/>
  <c r="D163" i="4" s="1"/>
  <c r="H162" i="4"/>
  <c r="D162" i="4" s="1"/>
  <c r="D155" i="4"/>
  <c r="D175" i="4" l="1"/>
  <c r="D183" i="4"/>
  <c r="D187" i="4"/>
  <c r="D190" i="4"/>
  <c r="D166" i="4"/>
  <c r="D168" i="4"/>
  <c r="D171" i="4"/>
  <c r="D184" i="4"/>
  <c r="D189" i="4"/>
  <c r="D169" i="4"/>
  <c r="D179" i="4"/>
  <c r="D154" i="4" l="1"/>
  <c r="D153" i="4"/>
  <c r="D152" i="4"/>
  <c r="D151" i="4"/>
  <c r="D150" i="4"/>
  <c r="D149" i="4"/>
  <c r="D148" i="4"/>
  <c r="D147" i="4"/>
  <c r="D146" i="4"/>
  <c r="D145" i="4"/>
  <c r="D144" i="4"/>
  <c r="D141" i="4"/>
  <c r="D140" i="4"/>
  <c r="D139" i="4"/>
  <c r="D138" i="4"/>
  <c r="D137" i="4"/>
  <c r="L136" i="4"/>
  <c r="K136" i="4"/>
  <c r="D135" i="4"/>
  <c r="D134" i="4"/>
  <c r="D133" i="4"/>
  <c r="D132" i="4"/>
  <c r="D131" i="4"/>
  <c r="D130" i="4"/>
  <c r="K129" i="4"/>
  <c r="D129" i="4" s="1"/>
  <c r="D128" i="4"/>
  <c r="D127" i="4"/>
  <c r="D126" i="4"/>
  <c r="D125" i="4"/>
  <c r="D124" i="4"/>
  <c r="K123" i="4"/>
  <c r="H123" i="4"/>
  <c r="D122" i="4"/>
  <c r="H121" i="4"/>
  <c r="D121" i="4" s="1"/>
  <c r="D120" i="4"/>
  <c r="D119" i="4"/>
  <c r="D118" i="4"/>
  <c r="D117" i="4"/>
  <c r="D116" i="4"/>
  <c r="D115" i="4"/>
  <c r="D114" i="4"/>
  <c r="D113" i="4"/>
  <c r="L112" i="4"/>
  <c r="K112" i="4"/>
  <c r="D112" i="4" s="1"/>
  <c r="D111" i="4"/>
  <c r="D110" i="4"/>
  <c r="D109" i="4"/>
  <c r="D108" i="4"/>
  <c r="J107" i="4"/>
  <c r="I107" i="4"/>
  <c r="H107" i="4"/>
  <c r="G107" i="4"/>
  <c r="F107" i="4"/>
  <c r="E107" i="4"/>
  <c r="J106" i="4"/>
  <c r="G106" i="4"/>
  <c r="F106" i="4"/>
  <c r="E106" i="4"/>
  <c r="D105" i="4"/>
  <c r="D104" i="4"/>
  <c r="D103" i="4"/>
  <c r="D102" i="4"/>
  <c r="D101" i="4"/>
  <c r="D100" i="4"/>
  <c r="H99" i="4"/>
  <c r="D99" i="4" s="1"/>
  <c r="D98" i="4"/>
  <c r="H97" i="4"/>
  <c r="D97" i="4" s="1"/>
  <c r="D88" i="4"/>
  <c r="D87" i="4"/>
  <c r="L86" i="4"/>
  <c r="K86" i="4"/>
  <c r="I86" i="4"/>
  <c r="H86" i="4"/>
  <c r="L85" i="4"/>
  <c r="K85" i="4"/>
  <c r="H85" i="4"/>
  <c r="D84" i="4"/>
  <c r="L83" i="4"/>
  <c r="K83" i="4"/>
  <c r="I83" i="4"/>
  <c r="H83" i="4"/>
  <c r="D82" i="4"/>
  <c r="D81" i="4"/>
  <c r="I80" i="4"/>
  <c r="H80" i="4"/>
  <c r="H79" i="4"/>
  <c r="D79" i="4" s="1"/>
  <c r="D78" i="4"/>
  <c r="I77" i="4"/>
  <c r="H77" i="4"/>
  <c r="D106" i="4" l="1"/>
  <c r="D107" i="4"/>
  <c r="D123" i="4"/>
  <c r="D136" i="4"/>
  <c r="D77" i="4"/>
  <c r="D83" i="4"/>
  <c r="D86" i="4"/>
  <c r="D80" i="4"/>
  <c r="D85" i="4"/>
</calcChain>
</file>

<file path=xl/comments1.xml><?xml version="1.0" encoding="utf-8"?>
<comments xmlns="http://schemas.openxmlformats.org/spreadsheetml/2006/main">
  <authors>
    <author>Автор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<sst xmlns="http://schemas.openxmlformats.org/spreadsheetml/2006/main" count="832" uniqueCount="425">
  <si>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</si>
  <si>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</si>
  <si>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</si>
  <si>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</si>
  <si>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</si>
  <si>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</si>
  <si>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</si>
  <si>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</si>
  <si>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</si>
  <si>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</si>
  <si>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</si>
  <si>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</si>
  <si>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</si>
  <si>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двухэтапные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</si>
  <si>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</si>
  <si>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</si>
  <si>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</si>
  <si>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по закупкам с полным или частичным финансированием за счет средств межбюджетных трансфертов из федерального бюджета</t>
  </si>
  <si>
    <t>количество несостоявшихся  процедур закупок (лотов), определение поставщиков по которым осуществлялось заказчиками самостоятельно</t>
  </si>
  <si>
    <t>количество несостоявшихся 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</si>
  <si>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Количество заключенных контрактов и договоров, в том числе:</t>
  </si>
  <si>
    <t>по результатам  процедур закупок (лотов), проведенных заказчиками самостоятельно</t>
  </si>
  <si>
    <t>Общее количество поданных заявок, в том числе:</t>
  </si>
  <si>
    <t>по процедурам закупок (лотов), проведенным заказчиками самостоятельно</t>
  </si>
  <si>
    <t>по результатам несостоявшихся 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</si>
  <si>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самостоятельно, которые не привели к заключению контрактов</t>
  </si>
  <si>
    <t>по результатам несостоявшихся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</si>
  <si>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ед.</t>
  </si>
  <si>
    <t>1.1</t>
  </si>
  <si>
    <t>1.2</t>
  </si>
  <si>
    <t>2.1</t>
  </si>
  <si>
    <t>2.2</t>
  </si>
  <si>
    <t>тыс. руб.</t>
  </si>
  <si>
    <t>3.1</t>
  </si>
  <si>
    <t>3.2</t>
  </si>
  <si>
    <t>4.1</t>
  </si>
  <si>
    <t>4.2</t>
  </si>
  <si>
    <t>количество несостоявшихся процедур закупок (лотов), которые не привели к заключению контрактов, проведенных заказчиками самостоятельно</t>
  </si>
  <si>
    <t>по результатам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</si>
  <si>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</t>
  </si>
  <si>
    <t>заявки</t>
  </si>
  <si>
    <t>Количество заключенных контрактов по результатам закупочных процедур, проведенных  для  субъектов малого предпринимательства, социально ориентированных некоммерческих организаций, в том числе:</t>
  </si>
  <si>
    <t>Закупки,
 - всего</t>
  </si>
  <si>
    <t>Общая стоимость заключенных  контрактов и договоров, в том числе:</t>
  </si>
  <si>
    <t>Информация по процедурам, проведенным для субъектов малого предпринимательства, социально ориентированных некоммерческих организаций (далее – СМП, СОНО)</t>
  </si>
  <si>
    <t>объявленных заказчиками самостоятельно</t>
  </si>
  <si>
    <t>2</t>
  </si>
  <si>
    <t>3</t>
  </si>
  <si>
    <t>4</t>
  </si>
  <si>
    <t>5</t>
  </si>
  <si>
    <t>по процедурам закупок (лотов), объявленных заказчиками самостоятельно</t>
  </si>
  <si>
    <t>Количество контрактов, по которым в отчетном периоде осуществлялось  привлечение субъектов малого предпринимательства, социально ориентированных некоммерческих организаций в  в качестве субподрядчиков, соисполнителей  в соответствии с ч.5 ст. 30 Федерального закона № 44-ФЗ, в том числе:</t>
  </si>
  <si>
    <t>Количество контрактов,по которым в отчетном периоде осуществлялось  привлечение исключительно субъектов малого предпринимательства</t>
  </si>
  <si>
    <t>5.1</t>
  </si>
  <si>
    <t>5.2</t>
  </si>
  <si>
    <t>6</t>
  </si>
  <si>
    <t>6.1</t>
  </si>
  <si>
    <t>6.2</t>
  </si>
  <si>
    <t>7.1</t>
  </si>
  <si>
    <t>8.1</t>
  </si>
  <si>
    <t>9</t>
  </si>
  <si>
    <t>9.1</t>
  </si>
  <si>
    <t>10.1</t>
  </si>
  <si>
    <t>11.1</t>
  </si>
  <si>
    <t>12.1</t>
  </si>
  <si>
    <t>13.1</t>
  </si>
  <si>
    <t>Из строки 13 – суммарная начальная цена контрактов по результатам несостоявшихся  процедур закупок (лотов), которые не привели к заключению контрактов, в том числе:</t>
  </si>
  <si>
    <t>14</t>
  </si>
  <si>
    <t>14.1</t>
  </si>
  <si>
    <t>14.2</t>
  </si>
  <si>
    <t>15</t>
  </si>
  <si>
    <t>15.1</t>
  </si>
  <si>
    <t>17</t>
  </si>
  <si>
    <t>19</t>
  </si>
  <si>
    <t>20</t>
  </si>
  <si>
    <t>20.1</t>
  </si>
  <si>
    <t>21</t>
  </si>
  <si>
    <t>21.1</t>
  </si>
  <si>
    <t>22</t>
  </si>
  <si>
    <t>22.1</t>
  </si>
  <si>
    <t>23</t>
  </si>
  <si>
    <t>23.1</t>
  </si>
  <si>
    <t>Из строки 3 –  количество несостоявшихся  процедур закупок (лотов), в том числе:</t>
  </si>
  <si>
    <t>Из строки 4 –  количество несостоявшихся  процедур закупок (лотов), которые не привели к заключению контрактов, в том числе:</t>
  </si>
  <si>
    <t>Из строки 8 – количество отклоненных заявок по результатам проведения процедур закупок (лотов), в том числе:</t>
  </si>
  <si>
    <t>Суммарная начальная цена контрактов и договоров по проведенным процедурам закупок (лотов), в том числе:</t>
  </si>
  <si>
    <t>Суммарная начальная цена контрактов и договоров по объявленным процедурам закупок (лотов), в том числе:</t>
  </si>
  <si>
    <t xml:space="preserve">Из строки 10 – суммарная начальная цена контрактов и договоров по повторно объявленным процедурам закупок (лотов), в том числе: </t>
  </si>
  <si>
    <t>Из строки 12 – суммарная начальная цена контрактов по результатам несостоявшихся  процедур закупок (лотов), в том числе:</t>
  </si>
  <si>
    <t>12.2</t>
  </si>
  <si>
    <t>15.2</t>
  </si>
  <si>
    <t>Из строки 15 – стоимость заключенных  контрактов и договоров с республиканскими поставщиками (подрядчиками, исполнителями)</t>
  </si>
  <si>
    <t>II. Информация о планировании закупок</t>
  </si>
  <si>
    <t>Общее годовое количество закупок, предусмотренных планами-графиками на 2016 год, в том числе:</t>
  </si>
  <si>
    <t>общее годовое количество закупок (лотов), предусмотренных планами-графиками на 2016 год, по которым  определение поставщиков (подрядчиков, исполнителей) запланировано осуществлять через Министерство экономического развития Республики Башкортостан</t>
  </si>
  <si>
    <t>общее годовое количество закупок, предусмотренных планами-графиками на 2016 год, с полным или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</si>
  <si>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на 2016 год, в том числе:</t>
  </si>
  <si>
    <t>суммарная начальная (максимальная) цена контрактов по закупкам, предусмотренных планами-графиками на 2016 год,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</si>
  <si>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на 2016 год, с полным или частичным финансированием за счет средств межбюджетных трансфертов из федерального бюджета</t>
  </si>
  <si>
    <t>открытые двухэтапные</t>
  </si>
  <si>
    <t>18</t>
  </si>
  <si>
    <t>В соответствии со статьей 111 Закона №44-ФЗ</t>
  </si>
  <si>
    <t>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 в качестве субподрядчиков, соисполнителей  в соответствии с ч.5 ст. 30 Федерального закона № 44-ФЗ, в том числе:</t>
  </si>
  <si>
    <t>10.2</t>
  </si>
  <si>
    <t>11.2</t>
  </si>
  <si>
    <t>8.2</t>
  </si>
  <si>
    <t>по процедурам закупок (лотов), которые не привели к заключению контрактов</t>
  </si>
  <si>
    <t>16.</t>
  </si>
  <si>
    <t>Из строки 15 -  стоимость заключенных контрактов по результатам несостоявшихся процедур закупок (лотов), в том числе:</t>
  </si>
  <si>
    <t>Из строки 6 – количество заключенных контрактов по результатам несостоявшихся процедур закупок (лотов), в том числе:</t>
  </si>
  <si>
    <t>16.1</t>
  </si>
  <si>
    <t>24</t>
  </si>
  <si>
    <t>24.1</t>
  </si>
  <si>
    <t>25</t>
  </si>
  <si>
    <t>25.1</t>
  </si>
  <si>
    <t>I.Информация о подведомственных заказчиках</t>
  </si>
  <si>
    <t>1</t>
  </si>
  <si>
    <t>№ п/п</t>
  </si>
  <si>
    <t>Наименование заказчика</t>
  </si>
  <si>
    <t>ИНН заказчика</t>
  </si>
  <si>
    <t>7</t>
  </si>
  <si>
    <t>8</t>
  </si>
  <si>
    <t>10</t>
  </si>
  <si>
    <t>11</t>
  </si>
  <si>
    <t>12</t>
  </si>
  <si>
    <t>13</t>
  </si>
  <si>
    <t>16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</si>
  <si>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</si>
  <si>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</si>
  <si>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</si>
  <si>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</si>
  <si>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</si>
  <si>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</si>
  <si>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</si>
  <si>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</si>
  <si>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</si>
  <si>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</si>
  <si>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</si>
  <si>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</si>
  <si>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</si>
  <si>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</si>
  <si>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</si>
  <si>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</si>
  <si>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</si>
  <si>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</si>
  <si>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</si>
  <si>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</si>
  <si>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</si>
  <si>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</si>
  <si>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</si>
  <si>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</si>
  <si>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</si>
  <si>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</si>
  <si>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</si>
  <si>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</si>
  <si>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</si>
  <si>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</si>
  <si>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</si>
  <si>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</si>
  <si>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</si>
  <si>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</si>
  <si>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</si>
  <si>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</si>
  <si>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</si>
  <si>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Контрольно-счетная палата городского округа город Октябрьский Республики Башкортостан</t>
  </si>
  <si>
    <t>Финансовое управление администрации городского округа город Октябрьский Республики Башкортостан</t>
  </si>
  <si>
    <t>Общее годовое количество закупок, предусмотренных планами-графиками на 2016 год, с полным или частичным финансированием за счет средств межбюджетных трансфертов из бюджета Республики Башкортостан, в том числе:</t>
  </si>
  <si>
    <t>1.1.</t>
  </si>
  <si>
    <t>общее годовое количество закупок (лотов), предусмотренных планами-графиками на 2016 год,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</si>
  <si>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на 2016 год, с полным или частичным финансированием за счет средств межбюджетных трансфертов из бюджета Республики Башкортостан, из них:</t>
  </si>
  <si>
    <t>по закупкам (лотам), 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</si>
  <si>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планируемый объем финансирования за счет средств межбюджетных трансфертов из бюджета Республики Башкортостан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</si>
  <si>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</si>
  <si>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 xml:space="preserve">Из строки 5 – 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</si>
  <si>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</si>
  <si>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</si>
  <si>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количество несостоявшихся процедур закупок (лотов)</t>
  </si>
  <si>
    <t>7.3</t>
  </si>
  <si>
    <t>количество несостоявшихся процедур закупок (лотов), которые не привели к заключению контрактов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</si>
  <si>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</si>
  <si>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Из строки 8 – 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</si>
  <si>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</si>
  <si>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>объем финансирования за счет средств межбюджетных трансфертов из бюджета Республики Башкортостан</t>
  </si>
  <si>
    <t>Из строки 10 – 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</si>
  <si>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Из строки 11 – 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</si>
  <si>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</si>
  <si>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>№п/п</t>
  </si>
  <si>
    <t>по причине несоблюдения поставщиком (подрядчиком, исполнителем) сроков исполнения контракта</t>
  </si>
  <si>
    <t>по причине некачественного исполнения контракта</t>
  </si>
  <si>
    <t>1.3.</t>
  </si>
  <si>
    <t>В связи с односторонним отказом заказчика от исполнения контракта, из них:</t>
  </si>
  <si>
    <t>1.3.1.</t>
  </si>
  <si>
    <t>1.3.2.</t>
  </si>
  <si>
    <t>1.4.</t>
  </si>
  <si>
    <t>В связи с односторонним отказом поставщика (подрядчика, исполнителя) от исполнения контракта, из них:</t>
  </si>
  <si>
    <t>1.4.1.</t>
  </si>
  <si>
    <t>1.4.2.</t>
  </si>
  <si>
    <t>по причине несоблюдения заказчиком сроков исполнения контракта</t>
  </si>
  <si>
    <t>2.</t>
  </si>
  <si>
    <t>Исполнено контрактов в полном объеме</t>
  </si>
  <si>
    <t>X</t>
  </si>
  <si>
    <t>3.</t>
  </si>
  <si>
    <t>Контракты, в стадии исполнения (переходящие)</t>
  </si>
  <si>
    <t>4.</t>
  </si>
  <si>
    <t>Не исполнено контрактов, из них:</t>
  </si>
  <si>
    <t>4.1.</t>
  </si>
  <si>
    <t>4.2.</t>
  </si>
  <si>
    <t>4.3.</t>
  </si>
  <si>
    <t>по причине несоблюдения заказчиком условий исполнения контракта</t>
  </si>
  <si>
    <t>Муниципальное бюджетное общеобразовательное учреждение «Гимназия № 2» городского округа город Октябрьский Республики Башкортостан</t>
  </si>
  <si>
    <t>Муниципальное бюджетное общеобразовательное учреждение «Гимназия № 3» городского округа город Октябрьский Республики Башкортостан</t>
  </si>
  <si>
    <t>Муниципальное бюджетное общеобразовательное учреждение «Башкирская гимназия № 4» городского округа город Октябрьский Республики Башкортостан</t>
  </si>
  <si>
    <t>Муниципальное бюджетное общеобразовательное учреждение «Средняя общеобразовательная школа № 8» городского округа город Октябрьский Республики Башкортостан</t>
  </si>
  <si>
    <t>0265027400</t>
  </si>
  <si>
    <t>0265027456</t>
  </si>
  <si>
    <t>0265037278</t>
  </si>
  <si>
    <t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</t>
  </si>
  <si>
    <t>02650157140</t>
  </si>
  <si>
    <t>0265015820</t>
  </si>
  <si>
    <t>0265015764</t>
  </si>
  <si>
    <t>0265014810</t>
  </si>
  <si>
    <t>0265015179</t>
  </si>
  <si>
    <t>0265015228</t>
  </si>
  <si>
    <t>Муниципальное бюджетное общеобразовательное учреждение «Татарская гимназия № 11» городского округа город Октябрьский Республики Башкортостан</t>
  </si>
  <si>
    <t>0265014721</t>
  </si>
  <si>
    <t xml:space="preserve">Муниципальное бюджетное общеобразовательное учреждение «Средняя общеобразовательная школа № 12» городского округа город Октябрьский Республики Республики </t>
  </si>
  <si>
    <t>0265013573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</si>
  <si>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</si>
  <si>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0265014834</t>
  </si>
  <si>
    <t>Муниципальное бюджетное общеобразовательное учреждение «Основная общеобразовательная школа № 15» городского округа город Октябрьский Республики Башкортостан</t>
  </si>
  <si>
    <t>0265012763</t>
  </si>
  <si>
    <t>Муниципальное бюджетное общеобразовательное учреждение «Средняя общеобразовательная школа № 17» городского округа город Октябрьский Республики Башкортостан</t>
  </si>
  <si>
    <t>0265007587</t>
  </si>
  <si>
    <t>Муниципальное бюджетное общеобразовательное учреждение «Средняя общеобразовательная школа № 18» городского округа город Октябрьский Республики Башкортостан</t>
  </si>
  <si>
    <t>0265007650</t>
  </si>
  <si>
    <t>Муниципальное бюджетное общеобразовательное учреждение «Средняя общеобразовательная школа № 20» городского округа город Октябрьский Республики Башкортостан</t>
  </si>
  <si>
    <t>0265015193</t>
  </si>
  <si>
    <t>Муниципальное бюджетное общеобразовательное учреждение «Средняя общеобразовательная школа № 22» городского округа город Октябрьский Республики Башкортостан</t>
  </si>
  <si>
    <t>0265021214</t>
  </si>
  <si>
    <t>Муниципальное бюджетное дошкольное образовательное учреждение детский сад № 1 «Аленушка» городского округа город Октябрьский Республики Башкортостан</t>
  </si>
  <si>
    <t>0265020725</t>
  </si>
  <si>
    <t>Муниципальное бюджетное дошкольное образовательное учреждение детский сад № 2 «Звездочка» городского округа город Октябрьский Республики Башкортостан</t>
  </si>
  <si>
    <t>0265041073</t>
  </si>
  <si>
    <t>Муниципальное бюджетное дошкольное образовательное учреждение детский сад № 3 «Дюймовочка» городского округа город Октябрьский Республики Башкортостан</t>
  </si>
  <si>
    <t>0265016976</t>
  </si>
  <si>
    <t>Муниципальное бюджетное дошкольное образовательное учреждение детский сад № 4 «Лейсан» городского округа город Октябрьский Республики Башкортостан</t>
  </si>
  <si>
    <t>0265016983</t>
  </si>
  <si>
    <t>Муниципальное бюджетное дошкольное образовательное учреждение детский сад № 5 «Пчелка» городского округа город Октябрьский Республики Башкортостан</t>
  </si>
  <si>
    <t>0265038120</t>
  </si>
  <si>
    <t>Муниципальное бюджетное дошкольное образовательное учреждение детский сад № 7 «Чебурашка» городского округа город Октябрьский Республики Башкортостан</t>
  </si>
  <si>
    <t>0265017017</t>
  </si>
  <si>
    <t xml:space="preserve">Муниципальное бюджетное дошкольное образовательное учреждение детский сад № 8 «Золотая рыбка» городского округа город Октябрьский Республики Башкортостан </t>
  </si>
  <si>
    <t>0265020732</t>
  </si>
  <si>
    <t xml:space="preserve">Муниципальное бюджетное дошкольное образовательное учреждение детский сад № 9 «Чайка» городского округа город Октябрьский Республики Башкортостан </t>
  </si>
  <si>
    <t>0265017024</t>
  </si>
  <si>
    <t xml:space="preserve">Муниципальное бюджетное дошкольное образовательное учреждение детский сад № 10 «Снежинка» городского округа город Октябрьский Республики Башкортостан </t>
  </si>
  <si>
    <t>0265017031</t>
  </si>
  <si>
    <t xml:space="preserve">Муниципальное бюджетное дошкольное образовательное учреждение детский сад № 15 «Березка» городского округа город Октябрьский Республики Башкортостан </t>
  </si>
  <si>
    <t>0265017049</t>
  </si>
  <si>
    <t xml:space="preserve">Муниципальное бюджетное дошкольное образовательное учреждение детский сад № 16 «Теремок» городского округа город Октябрьский Республики Башкортостан </t>
  </si>
  <si>
    <t>0265020740</t>
  </si>
  <si>
    <t xml:space="preserve">Муниципальное бюджетное дошкольное образовательное учреждение детский сад № 17 «Малютка» городского округа город Октябрьский Республики Башкортостан </t>
  </si>
  <si>
    <t>0265017056</t>
  </si>
  <si>
    <t xml:space="preserve">Муниципальное бюджетное дошкольное образовательное учреждение детский сад № 18 «Здоровье» городского округа город Октябрьский Республики Башкортостан </t>
  </si>
  <si>
    <t>0265017063</t>
  </si>
  <si>
    <t>Муниципальное бюджетное дошкольное образовательное учреждение детский сад № 22 «Журавленок» городского округа город Октябрьский Республики Башкортостан</t>
  </si>
  <si>
    <t xml:space="preserve"> 0265017088</t>
  </si>
  <si>
    <t>Муниципальное бюджетное дошкольное образовательное учреждение детский сад № 27 «Надежда» городского округа город Октябрьский Республики Башкортостан</t>
  </si>
  <si>
    <t xml:space="preserve"> 0265017112</t>
  </si>
  <si>
    <t xml:space="preserve">Муниципальное бюджетное дошкольное образовательное учреждение детский сад № 28 «Колокольчик» городского округа город Октябрьский Республики Башкортостан </t>
  </si>
  <si>
    <t>0265020764</t>
  </si>
  <si>
    <t xml:space="preserve">Муниципальное бюджетное дошкольное образовательное учреждение детский сад № 29 «Росинка» городского округа город Октябрьский Республики Башкортостан </t>
  </si>
  <si>
    <t>0265021567</t>
  </si>
  <si>
    <t xml:space="preserve">Муниципальное бюджетное дошкольное образовательное учреждение детский сад № 31 «Чулпан» городского округа город Октябрьский Республики Башкортостан </t>
  </si>
  <si>
    <t>0265017137</t>
  </si>
  <si>
    <t xml:space="preserve">Муниципальное бюджетное дошкольное образовательное учреждение детский сад № 33 «Родничок» городского округа город Октябрьский Республики Башкортостан </t>
  </si>
  <si>
    <t>0265017144</t>
  </si>
  <si>
    <t xml:space="preserve">Муниципальное бюджетное общеобразовательное учреждение дополнительного образования детей «Станция юных техников» городского округа город Октябрьский Республики Башкортостан </t>
  </si>
  <si>
    <t>0265016334</t>
  </si>
  <si>
    <t xml:space="preserve">Муниципальное бюджетное общеобразовательное учреждение дополнительного образования детей «Станция детского и юношеского туризма и экскурсий» городского округа город Октябрьский Республики Башкортостан </t>
  </si>
  <si>
    <t>0265016341</t>
  </si>
  <si>
    <t xml:space="preserve">Муниципальное бюджетное общеобразовательное учреждение дополнительного образования детей «Дворец детского и юношеского творчества» городского округа город Октябрьский Республики Башкортостан </t>
  </si>
  <si>
    <t>0265012932</t>
  </si>
  <si>
    <t xml:space="preserve">Муниципальное бюджетное общеобразовательное учреждение дополнительного образования детей «Детская хореографическая школа» городского округа город Октябрьский Республики Башкортостан </t>
  </si>
  <si>
    <t>0265009457</t>
  </si>
  <si>
    <t xml:space="preserve">Муниципальное бюджетное общеобразовательное учреждение дополнительного образования детей «Детский эколого-биологический центр» городского округа город Октябрьский Республики Башкортостан </t>
  </si>
  <si>
    <t>0265016214</t>
  </si>
  <si>
    <t xml:space="preserve">Муниципальное казенное учреждение Отдел образования администрации городского округа город Октябрьский Республики Башкортостан </t>
  </si>
  <si>
    <t>0265027470</t>
  </si>
  <si>
    <t xml:space="preserve">Отдел культуры администрации городского округа город Октябрьский Республики Башкортостан </t>
  </si>
  <si>
    <t>0265027463</t>
  </si>
  <si>
    <t xml:space="preserve">Муниципальное бюджетное учреждение «Городской дом культуры» городского округа город Октябрьский Республики Башкортостан </t>
  </si>
  <si>
    <t>0265021165</t>
  </si>
  <si>
    <t>Муниципальное бюджетное учреждение «Централизованная библиотечная система» городского округа город Октябрьский Республики Башкортостан</t>
  </si>
  <si>
    <t xml:space="preserve"> 0265019840</t>
  </si>
  <si>
    <t>Муниципальное бюджетное учреждение «Центр национальных культур» городского округа город Октябрьский Республики Башкортостан</t>
  </si>
  <si>
    <t xml:space="preserve"> 0265039067</t>
  </si>
  <si>
    <t>0265040577</t>
  </si>
  <si>
    <t xml:space="preserve">Муниципальное бюджетное учреждение дополнительного образования детей «Детская школа искусств № 1» городского округа город Октябрьский Республики Башкортостан </t>
  </si>
  <si>
    <t>0265018701</t>
  </si>
  <si>
    <t xml:space="preserve">Муниципальное бюджетное учреждение дополнительного образования детей «Детская школа искусств № 2» городского округа город Октябрьский Республики Башкортостан </t>
  </si>
  <si>
    <t>0265018719</t>
  </si>
  <si>
    <t>Муниципальное бюджетное учреждение "Дворец молодежи" городского округа город Октябрьский Республики Башкортостан</t>
  </si>
  <si>
    <t>0265019543</t>
  </si>
  <si>
    <t>Муниципальное бюджетное учреждение "Комитет по жилищной политике" городского округа город Октябрьский Республики Башкортостан</t>
  </si>
  <si>
    <t>Муниципальное бюджетное учреждение "Благоустройство" городского округа город Октябрьский Республики Башкортостан</t>
  </si>
  <si>
    <t>Муниципальное бюджетное учреждение "Управление архитектуры и градостроительства" городского округа город Октябрьский Республики Башкортостан</t>
  </si>
  <si>
    <t>0265039451</t>
  </si>
  <si>
    <t>0265035288</t>
  </si>
  <si>
    <t>Муниципальное казенное учреждение "Управление по гражданской обороне и защиты населения и территории от чрезвычайных ситуаций городского округа город Октябрьский Республики Башкортостан"</t>
  </si>
  <si>
    <t>0265027505</t>
  </si>
  <si>
    <t>0265007876</t>
  </si>
  <si>
    <t>0265016278</t>
  </si>
  <si>
    <t>0265016285</t>
  </si>
  <si>
    <t>Муниципальное бюджетное образовательное учреждение дополнительного образования детей   «Детско-юношеская спортивная школа № 1»городского округа город Октябрьский Республики Башкортостан</t>
  </si>
  <si>
    <t>Муниципальное бюджетное образовательное учреждение дополнительного образования детей   «Специализированная детско-юношеская спортивная школа № 3» городского округа город Октябрьский Республики Башкортостан</t>
  </si>
  <si>
    <t>Муниципальное бюджетное образовательное учреждение дополнительного образования детей   «Детско-юношеская спортивная школа № 2 по шахматам»городского округа город Октябрьский Республики Башкортостан</t>
  </si>
  <si>
    <t>Муниципальное бюджетное общеобразовательное учреждение «Средняя общеобразовательная школа № 9» городского округа город Октябрьский Республики Башкортостан</t>
  </si>
  <si>
    <t>Муниципальное бюджетное дошкольное образовательное учреждение детский сад № 6 «Чебурашка» городского округа город Октябрьский Республики Башкортостан</t>
  </si>
  <si>
    <t>0265015806</t>
  </si>
  <si>
    <t>0265017000</t>
  </si>
  <si>
    <t>0265027551</t>
  </si>
  <si>
    <t>0265036644</t>
  </si>
  <si>
    <t xml:space="preserve">. Информация о реализации проверок соблюдения
муниципальными заказчиками городского округа город Октябрьский Республики Башкортостан законодательства о контрактной системе
</t>
  </si>
  <si>
    <t>Значение показателя</t>
  </si>
  <si>
    <t>по плановым проверкам</t>
  </si>
  <si>
    <t>по внеплановым проверкам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</si>
  <si>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</si>
  <si>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</si>
  <si>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</si>
  <si>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</si>
  <si>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</si>
  <si>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тыс.руб.</t>
  </si>
  <si>
    <t>Общая стоимость уплаченных штрафов по постановлениям о назначении административного наказания</t>
  </si>
  <si>
    <t xml:space="preserve">Информация об основных (системных) нарушениях
законодательства о контрактной системе, выявленных
в ходе контрольных мероприятий
</t>
  </si>
  <si>
    <t xml:space="preserve">Наименование и краткое описание
основной (системной) проблемы
</t>
  </si>
  <si>
    <t xml:space="preserve">Предложения по
решению проблемы
(совершенствованию законодательства о
контрактной системе)
</t>
  </si>
  <si>
    <t>Нарушение статьи 103 Закона №44-ФЗ и пункта 12 Правил ведения реестра контрактов, утвержденных постановлением Правительства РФ от 28.11.2013г. №1084 (срока размещения в единой информационной системе (официальном сайте) информации об исполнении контракта или о расторжении контракта)</t>
  </si>
  <si>
    <t>Увеличить сроки размещения информации в единой информационной системе (официальном сайте)</t>
  </si>
  <si>
    <t>Нарушение частей 10, 11 статьи 94 Закона №44-ФЗ и пункта 3 Положения о подготовке и размещении в единой информационной системе в сфере закупок отчета об исполнении государственного (муниципального) контракта и (или) о результатах отдельного этапа его исполнения, утвержденного постановлением Правительства РФ от 28.11.2013г. №1093 (срока размещения в единой информационной системе (официальном сайте) отчета об исполнении государственного (муниципального) контракта и (или) о результатах отдельного этапа его исполнения по контракту)</t>
  </si>
  <si>
    <t>Исключить необходимость размещения в единой информационной системе отчета о результатах отдельного этапа исполнения контракта</t>
  </si>
  <si>
    <t xml:space="preserve">Муниципальное бюджетное учреждение «Октябрьский историко-краеведческий музей имени Анисима Павловича Шокурова» городского округа город Октябрьский Республики Башкортостан 
</t>
  </si>
  <si>
    <t>Муниципальное бюджетное общеобразовательное учреждение «Средняя общеобразовательная школа № 1» городского округа город Октябрьский Республики  Башкортостан</t>
  </si>
  <si>
    <t xml:space="preserve"> Администрация городского округа город Октябрьский Республики Башкортостан</t>
  </si>
  <si>
    <t>Совет городского округа город Октябрьский Республики Башкортостан</t>
  </si>
  <si>
    <t xml:space="preserve">Муниципальное казенное учреждение "Центр муниципальных закупок"  городского округа город Октябрьский Республики Башкортостан </t>
  </si>
  <si>
    <t>Муниципальное бюджетное образовательное учреждение дополнительного образования детей   «Детско-юношеская спортивная школа № 4» городского округа город Октябрьский Республики Башкортостан,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</si>
  <si>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 март  2016 года</t>
  </si>
  <si>
    <t>Количество закупок, предусмотренных планами-графиками во II квартале 2016 года, в том числе:</t>
  </si>
  <si>
    <t>количество закупок (лотов), предусмотренных планами-графиками во II квартале 2016 года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</si>
  <si>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количество закупок, предусмотренных планами-графиками во II квартале 2016 года, с полным или 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</si>
  <si>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во II квартале  2016 года, в том числе:</t>
  </si>
  <si>
    <t>суммарная начальная (максимальная) цена контрактов по закупкам, предусмотренных планами-графиками во II квартале 2016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</si>
  <si>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во II квартале  2016 года, с полным или частичным финансированием за счет средств межбюджетных трансфертов из федерального бюджета</t>
  </si>
  <si>
    <t>III. Информация об осуществлении муниципальных закупок в январе-марте 2016 года</t>
  </si>
  <si>
    <t xml:space="preserve">Всего объявлено процедур закупок (лотов), в том числе: </t>
  </si>
  <si>
    <t xml:space="preserve">Из строки 1 – объявлено повторных процедур закупок (лотов), в том числе: </t>
  </si>
  <si>
    <t xml:space="preserve">Всего проведено процедур закупок (лотов), в том числе: </t>
  </si>
  <si>
    <t>проведенных заказчиками самостоятельно</t>
  </si>
  <si>
    <r>
      <t xml:space="preserve">по результатам 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 процедур закупок (лотов), проведённых заказчиками самостоятельно</t>
    </r>
  </si>
  <si>
    <t>Совокупный годовой объем закупок на 2016 год</t>
  </si>
  <si>
    <r>
      <t>Объем закупок</t>
    </r>
    <r>
      <rPr>
        <b/>
        <sz val="9"/>
        <color theme="1"/>
        <rFont val="Times New Roman"/>
        <family val="1"/>
        <charset val="204"/>
      </rPr>
      <t xml:space="preserve"> для определения доли закупок у субъектов малого предпринимательства, социально ориентированных некоммерческих организаций, тыс. руб.</t>
    </r>
    <r>
      <rPr>
        <sz val="9"/>
        <color theme="1"/>
        <rFont val="Times New Roman"/>
        <family val="1"/>
        <charset val="204"/>
      </rPr>
      <t xml:space="preserve"> (рассчитанный за вычетом закупок, предусмотренных частью 1.1 статьи 30 Федерального закона)</t>
    </r>
  </si>
  <si>
    <r>
      <t xml:space="preserve">заключенных исключительно с </t>
    </r>
    <r>
      <rPr>
        <b/>
        <sz val="9"/>
        <color theme="1"/>
        <rFont val="Times New Roman"/>
        <family val="1"/>
        <charset val="204"/>
      </rPr>
      <t>субъектами малого предпринимательства</t>
    </r>
  </si>
  <si>
    <t xml:space="preserve">Из строки 20 –
количество заключенных контрактов с СМП, СОНО по результатам несостоявшихся способов определения поставщиков (подрядчиков, исполнителей) (лотов), в том числе:
</t>
  </si>
  <si>
    <r>
      <t xml:space="preserve">Из строки 15 – 
Стоимость заключенных контрактов по результатам закупочных процедур, проведенных  для  </t>
    </r>
    <r>
      <rPr>
        <b/>
        <sz val="9"/>
        <color theme="1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</t>
    </r>
    <r>
      <rPr>
        <sz val="9"/>
        <color theme="1"/>
        <rFont val="Times New Roman"/>
        <family val="1"/>
        <charset val="204"/>
      </rPr>
      <t>, в том числе:</t>
    </r>
  </si>
  <si>
    <t>Из строки 23 –
Стоимость заключенных контрактов с СМП, СОНО по результатам несостоявшихся способов определения поставщиков (подрядчиков, исполнителей) (лотов), тыс. руб., в том числе:</t>
  </si>
  <si>
    <t>Количество закупок, предусмотренных планами-графиками во II квартале 2016 года,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</si>
  <si>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 (лотов), предусмотренных планами-графиками во II квартале 2016 года,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</si>
  <si>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во II квартале 2016 года,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</si>
  <si>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закупкам, предусмотренных планами-графиками во II квартале 2016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</si>
  <si>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объявлено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</si>
  <si>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объявлено повторных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</si>
  <si>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проведено процедур закупок,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</si>
  <si>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по процедурам закупок (лотов), по которым   определение поставщиков (подрядчиков, исполнителей) осуществлено через  Министерство экономического развития Республики Башкортостан (в рамках условий о централизации закупок)</t>
  </si>
  <si>
    <t>по процедурам закупок (лотов), по которым  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</si>
  <si>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по закупкам (лотам),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</si>
  <si>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r>
      <t xml:space="preserve">Количество заключенных контрактов и договоров </t>
    </r>
    <r>
      <rPr>
        <sz val="10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>с полным или частичным финансированием за счет средств межбюджетных трансфертов из бюджета Республики Башкортостан, в том числе:</t>
    </r>
  </si>
  <si>
    <r>
      <rPr>
        <b/>
        <sz val="14"/>
        <color theme="1"/>
        <rFont val="Times New Roman"/>
        <family val="1"/>
        <charset val="204"/>
      </rPr>
      <t>IV. Информация об осуществлении муниципальных закупок за счет межбюджетных трансфертов из бюджета Республики Башкортостан</t>
    </r>
    <r>
      <rPr>
        <sz val="11"/>
        <color theme="1"/>
        <rFont val="Times New Roman"/>
        <family val="1"/>
        <charset val="204"/>
      </rPr>
      <t xml:space="preserve">
</t>
    </r>
  </si>
  <si>
    <t>VII.Информация об исполнении контрактов</t>
  </si>
  <si>
    <t>Кол-во, ед.</t>
  </si>
  <si>
    <t>Стоимость, тыс. рублей</t>
  </si>
  <si>
    <t>Стоимость выполненных обязательств, тыс. рублей</t>
  </si>
  <si>
    <t>1.</t>
  </si>
  <si>
    <t>Расторгнуто контрактов, в том числе:</t>
  </si>
  <si>
    <t>в судебном порядке, из них:</t>
  </si>
  <si>
    <t>1.1.1.</t>
  </si>
  <si>
    <t xml:space="preserve">по причине некачественного исполнения контракта </t>
  </si>
  <si>
    <t>1.1.2.</t>
  </si>
  <si>
    <t>1.2.</t>
  </si>
  <si>
    <t>по соглашению сторон, из них:</t>
  </si>
  <si>
    <t>1.2.1.</t>
  </si>
  <si>
    <t>1.2.2.</t>
  </si>
  <si>
    <t>1.2.3.</t>
  </si>
  <si>
    <t>в связи с наступлением обстоятельств, обуславливающих невозможность исполнения контракта</t>
  </si>
  <si>
    <t>Всего закупок по которым в отчетном периоде проведена процедура общественного обсуждения, в том числе:</t>
  </si>
  <si>
    <t>по результатам которого внесены изменения в план-график, закупочную документацию</t>
  </si>
  <si>
    <t>по результатам которого принято решение об отмене процедуры закупки</t>
  </si>
  <si>
    <t>Перечень закупок, по которым проводилась процедура общественного обсуждения закупок</t>
  </si>
  <si>
    <t>Объект закупки</t>
  </si>
  <si>
    <t xml:space="preserve">Реестровый номер закупки </t>
  </si>
  <si>
    <t xml:space="preserve">Стоимость, </t>
  </si>
  <si>
    <t>тыс. рублей</t>
  </si>
  <si>
    <t>Результат общественного обсуждения закупки</t>
  </si>
  <si>
    <t>(внесение изменений в закупку/ отмена закупки/ закупка осуществлена без изменений)</t>
  </si>
  <si>
    <t>Нет</t>
  </si>
  <si>
    <t>Проведение банком мониторинга расчетов в рамках исполнения контракта (стандартное банковское сопровождение)</t>
  </si>
  <si>
    <t>Всего заключено контрактов (договоров), предусматривающих условия банковского сопровождения, в том числе</t>
  </si>
  <si>
    <t>оказание банком услуг, позволяющих обеспечить соответствие принимаемых товаров, работ (их результатов), услуг условиям контракта (расширенное банковское сопровождение)</t>
  </si>
  <si>
    <t xml:space="preserve">Перечень контрактов, предусматривающих условия банковского сопровождения контрактов
</t>
  </si>
  <si>
    <t>Предмет контракта</t>
  </si>
  <si>
    <t xml:space="preserve">Номер в реестре контрактов </t>
  </si>
  <si>
    <t>Контракты со стандартным банковским сопровождением</t>
  </si>
  <si>
    <t>Контракты с расширенным банковским сопровождением</t>
  </si>
  <si>
    <t>Информация о проблемах, проявившихся при реализации законодательства о контрактной системе в сфере закупок</t>
  </si>
  <si>
    <t>Наименование (описание) проблемы</t>
  </si>
  <si>
    <t>Предложения по решению проблемы (совершенствованию законодательства о контрактной системе)</t>
  </si>
  <si>
    <t xml:space="preserve">V. Осуществление общественного обсуждения закупок </t>
  </si>
  <si>
    <t xml:space="preserve">VI. Осуществление банковского сопровождения контрактов </t>
  </si>
  <si>
    <t xml:space="preserve"> VIII. СВЕДЕНИЯ
о результатах осуществления контроля в сфере закупок
товаров, работ, услуг для обеспечения нужд
городского округа город Октябрьский Республики Башкортостан
</t>
  </si>
  <si>
    <t>Перечень муниципальных нормативных правовых актов,                                                                                          принятых в развитие контрактной системы в сфере закупок</t>
  </si>
  <si>
    <t>Наименование и реквизиты нормативного правового акта</t>
  </si>
  <si>
    <t>Краткое описание нормативного правового акта</t>
  </si>
  <si>
    <t>Определены требования к порядку разработки и принятия правовых актов о нормировании в сфере закупок для  обеспечения муниципальных нужд .</t>
  </si>
  <si>
    <t>-</t>
  </si>
  <si>
    <t>Постановление администрации городского округа город Октябрьский Республики Башкортостан от 08.02.2016 № 459 «Об утверждении Требований к порядку  разработки и принятия правовых актов о нормировании в сфере закупок для обеспечения муниципальных нужд городского округа город Октябрьский Республики Башкортостан, содержанию указанных актов и обеспечению их исполнения»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</si>
</sst>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2" xfId="0" applyFont="1" applyBorder="1"/>
    <xf numFmtId="49" fontId="6" fillId="0" borderId="0" xfId="0" applyNumberFormat="1" applyFont="1"/>
    <xf numFmtId="164" fontId="5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6" fillId="0" borderId="0" xfId="0" applyFont="1"/>
    <xf numFmtId="49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49" fontId="6" fillId="0" borderId="12" xfId="0" applyNumberFormat="1" applyFont="1" applyBorder="1"/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12" xfId="0" applyNumberFormat="1" applyFont="1" applyBorder="1"/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4" fontId="0" fillId="0" borderId="2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12" xfId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1" fillId="0" borderId="30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10" fillId="0" borderId="12" xfId="0" applyNumberFormat="1" applyFont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justify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275"/>
  <sheetViews>
    <sheetView tabSelected="1" zoomScale="74" zoomScaleNormal="74" workbookViewId="0">
      <selection activeCell="B2" sqref="B2:M2"/>
    </sheetView>
  </sheetViews>
  <sheetFormatPr defaultRowHeight="18.75" x14ac:dyDescent="0.3"/>
  <cols>
    <col min="1" max="1" width="9.140625" style="7"/>
    <col min="2" max="2" width="36.5703125" style="16" customWidth="1"/>
    <col min="3" max="6" width="17" style="16" customWidth="1"/>
    <col min="7" max="12" width="17" style="14" customWidth="1"/>
    <col min="13" max="13" width="12.42578125" style="14" customWidth="1"/>
    <col min="14" max="16384" width="9.140625" style="11"/>
  </cols>
  <sheetData>
    <row r="2" spans="1:13" ht="45" customHeight="1" x14ac:dyDescent="0.3">
      <c r="B2" s="117" t="s">
        <v>347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1" customHeight="1" x14ac:dyDescent="0.3">
      <c r="B3" s="19"/>
      <c r="C3" s="19"/>
      <c r="D3" s="19"/>
      <c r="E3" s="19"/>
      <c r="F3" s="19"/>
      <c r="G3" s="13"/>
      <c r="H3" s="13"/>
      <c r="I3" s="13"/>
      <c r="J3" s="13"/>
      <c r="K3" s="13"/>
      <c r="L3" s="13"/>
      <c r="M3" s="13"/>
    </row>
    <row r="4" spans="1:13" ht="21" customHeight="1" x14ac:dyDescent="0.3">
      <c r="B4" s="19"/>
      <c r="C4" s="19"/>
      <c r="D4" s="77" t="s">
        <v>115</v>
      </c>
      <c r="E4" s="77"/>
      <c r="F4" s="77"/>
      <c r="G4" s="77"/>
      <c r="H4" s="13"/>
      <c r="I4" s="13"/>
      <c r="J4" s="13"/>
      <c r="K4" s="13"/>
      <c r="L4" s="13"/>
      <c r="M4" s="13"/>
    </row>
    <row r="5" spans="1:13" ht="22.5" customHeight="1" x14ac:dyDescent="0.3">
      <c r="B5" s="19"/>
      <c r="C5" s="19"/>
      <c r="D5" s="117"/>
      <c r="E5" s="117"/>
      <c r="F5" s="117"/>
      <c r="G5" s="117"/>
      <c r="H5" s="13"/>
      <c r="I5" s="13"/>
      <c r="J5" s="13"/>
      <c r="K5" s="13"/>
      <c r="L5" s="13"/>
      <c r="M5" s="13"/>
    </row>
    <row r="6" spans="1:13" ht="22.5" customHeight="1" x14ac:dyDescent="0.3">
      <c r="A6" s="20" t="s">
        <v>117</v>
      </c>
      <c r="B6" s="79" t="s">
        <v>118</v>
      </c>
      <c r="C6" s="79"/>
      <c r="D6" s="79"/>
      <c r="E6" s="79"/>
      <c r="F6" s="79"/>
      <c r="G6" s="79"/>
      <c r="H6" s="79"/>
      <c r="I6" s="79"/>
      <c r="J6" s="79" t="s">
        <v>119</v>
      </c>
      <c r="K6" s="79"/>
      <c r="L6" s="13"/>
      <c r="M6" s="13"/>
    </row>
    <row r="7" spans="1:13" ht="24.95" customHeight="1" x14ac:dyDescent="0.3">
      <c r="A7" s="20" t="s">
        <v>116</v>
      </c>
      <c r="B7" s="79" t="s">
        <v>344</v>
      </c>
      <c r="C7" s="79"/>
      <c r="D7" s="79"/>
      <c r="E7" s="79"/>
      <c r="F7" s="79"/>
      <c r="G7" s="79"/>
      <c r="H7" s="79"/>
      <c r="I7" s="79"/>
      <c r="J7" s="101" t="s">
        <v>214</v>
      </c>
      <c r="K7" s="101"/>
      <c r="L7" s="13"/>
      <c r="M7" s="13"/>
    </row>
    <row r="8" spans="1:13" ht="24.95" customHeight="1" x14ac:dyDescent="0.3">
      <c r="A8" s="20" t="s">
        <v>46</v>
      </c>
      <c r="B8" s="79" t="s">
        <v>343</v>
      </c>
      <c r="C8" s="79"/>
      <c r="D8" s="79"/>
      <c r="E8" s="79"/>
      <c r="F8" s="79"/>
      <c r="G8" s="79"/>
      <c r="H8" s="79"/>
      <c r="I8" s="79"/>
      <c r="J8" s="101" t="s">
        <v>213</v>
      </c>
      <c r="K8" s="101"/>
      <c r="L8" s="13"/>
      <c r="M8" s="13"/>
    </row>
    <row r="9" spans="1:13" ht="24.95" customHeight="1" x14ac:dyDescent="0.3">
      <c r="A9" s="20" t="s">
        <v>47</v>
      </c>
      <c r="B9" s="79" t="s">
        <v>164</v>
      </c>
      <c r="C9" s="79"/>
      <c r="D9" s="79"/>
      <c r="E9" s="79"/>
      <c r="F9" s="79"/>
      <c r="G9" s="79"/>
      <c r="H9" s="79"/>
      <c r="I9" s="79"/>
      <c r="J9" s="101" t="s">
        <v>215</v>
      </c>
      <c r="K9" s="101"/>
      <c r="L9" s="13"/>
      <c r="M9" s="13"/>
    </row>
    <row r="10" spans="1:13" ht="24.95" customHeight="1" x14ac:dyDescent="0.3">
      <c r="A10" s="20" t="s">
        <v>48</v>
      </c>
      <c r="B10" s="79" t="s">
        <v>165</v>
      </c>
      <c r="C10" s="79"/>
      <c r="D10" s="79"/>
      <c r="E10" s="79"/>
      <c r="F10" s="79"/>
      <c r="G10" s="79"/>
      <c r="H10" s="79"/>
      <c r="I10" s="79"/>
      <c r="J10" s="101" t="s">
        <v>322</v>
      </c>
      <c r="K10" s="101"/>
      <c r="L10" s="13"/>
      <c r="M10" s="13"/>
    </row>
    <row r="11" spans="1:13" ht="45.95" customHeight="1" x14ac:dyDescent="0.3">
      <c r="A11" s="20" t="s">
        <v>49</v>
      </c>
      <c r="B11" s="79" t="s">
        <v>287</v>
      </c>
      <c r="C11" s="79"/>
      <c r="D11" s="79"/>
      <c r="E11" s="79"/>
      <c r="F11" s="79"/>
      <c r="G11" s="79"/>
      <c r="H11" s="79"/>
      <c r="I11" s="79"/>
      <c r="J11" s="101" t="s">
        <v>288</v>
      </c>
      <c r="K11" s="101"/>
      <c r="L11" s="13"/>
      <c r="M11" s="13"/>
    </row>
    <row r="12" spans="1:13" ht="45.95" customHeight="1" x14ac:dyDescent="0.3">
      <c r="A12" s="20" t="s">
        <v>55</v>
      </c>
      <c r="B12" s="79" t="s">
        <v>342</v>
      </c>
      <c r="C12" s="79"/>
      <c r="D12" s="79"/>
      <c r="E12" s="79"/>
      <c r="F12" s="79"/>
      <c r="G12" s="79"/>
      <c r="H12" s="79"/>
      <c r="I12" s="79"/>
      <c r="J12" s="101" t="s">
        <v>217</v>
      </c>
      <c r="K12" s="101"/>
      <c r="L12" s="13"/>
      <c r="M12" s="13"/>
    </row>
    <row r="13" spans="1:13" ht="45.95" customHeight="1" x14ac:dyDescent="0.3">
      <c r="A13" s="20" t="s">
        <v>120</v>
      </c>
      <c r="B13" s="79" t="s">
        <v>209</v>
      </c>
      <c r="C13" s="79"/>
      <c r="D13" s="79"/>
      <c r="E13" s="79"/>
      <c r="F13" s="79"/>
      <c r="G13" s="79"/>
      <c r="H13" s="79"/>
      <c r="I13" s="79"/>
      <c r="J13" s="101" t="s">
        <v>218</v>
      </c>
      <c r="K13" s="101"/>
      <c r="L13" s="13"/>
      <c r="M13" s="13"/>
    </row>
    <row r="14" spans="1:13" ht="45.95" customHeight="1" x14ac:dyDescent="0.3">
      <c r="A14" s="20" t="s">
        <v>121</v>
      </c>
      <c r="B14" s="79" t="s">
        <v>210</v>
      </c>
      <c r="C14" s="79"/>
      <c r="D14" s="79"/>
      <c r="E14" s="79"/>
      <c r="F14" s="79"/>
      <c r="G14" s="79"/>
      <c r="H14" s="79"/>
      <c r="I14" s="79"/>
      <c r="J14" s="101" t="s">
        <v>219</v>
      </c>
      <c r="K14" s="101"/>
      <c r="L14" s="13"/>
      <c r="M14" s="13"/>
    </row>
    <row r="15" spans="1:13" ht="45.95" customHeight="1" x14ac:dyDescent="0.3">
      <c r="A15" s="20" t="s">
        <v>60</v>
      </c>
      <c r="B15" s="79" t="s">
        <v>211</v>
      </c>
      <c r="C15" s="79"/>
      <c r="D15" s="79"/>
      <c r="E15" s="79"/>
      <c r="F15" s="79"/>
      <c r="G15" s="79"/>
      <c r="H15" s="79"/>
      <c r="I15" s="79"/>
      <c r="J15" s="101" t="s">
        <v>220</v>
      </c>
      <c r="K15" s="101"/>
      <c r="L15" s="13"/>
      <c r="M15" s="13"/>
    </row>
    <row r="16" spans="1:13" ht="45.95" customHeight="1" x14ac:dyDescent="0.3">
      <c r="A16" s="20" t="s">
        <v>122</v>
      </c>
      <c r="B16" s="79" t="s">
        <v>212</v>
      </c>
      <c r="C16" s="79"/>
      <c r="D16" s="79"/>
      <c r="E16" s="79"/>
      <c r="F16" s="79"/>
      <c r="G16" s="79"/>
      <c r="H16" s="79"/>
      <c r="I16" s="79"/>
      <c r="J16" s="101" t="s">
        <v>221</v>
      </c>
      <c r="K16" s="101"/>
      <c r="L16" s="13"/>
      <c r="M16" s="13"/>
    </row>
    <row r="17" spans="1:13" ht="45.95" customHeight="1" x14ac:dyDescent="0.3">
      <c r="A17" s="20" t="s">
        <v>123</v>
      </c>
      <c r="B17" s="79" t="s">
        <v>216</v>
      </c>
      <c r="C17" s="79"/>
      <c r="D17" s="79"/>
      <c r="E17" s="79"/>
      <c r="F17" s="79"/>
      <c r="G17" s="79"/>
      <c r="H17" s="79"/>
      <c r="I17" s="79"/>
      <c r="J17" s="101" t="s">
        <v>222</v>
      </c>
      <c r="K17" s="101"/>
      <c r="L17" s="13"/>
      <c r="M17" s="13"/>
    </row>
    <row r="18" spans="1:13" ht="45.95" customHeight="1" x14ac:dyDescent="0.3">
      <c r="A18" s="20" t="s">
        <v>124</v>
      </c>
      <c r="B18" s="79" t="s">
        <v>223</v>
      </c>
      <c r="C18" s="79"/>
      <c r="D18" s="79"/>
      <c r="E18" s="79"/>
      <c r="F18" s="79"/>
      <c r="G18" s="79"/>
      <c r="H18" s="79"/>
      <c r="I18" s="79"/>
      <c r="J18" s="101" t="s">
        <v>224</v>
      </c>
      <c r="K18" s="101"/>
      <c r="L18" s="13"/>
      <c r="M18" s="13"/>
    </row>
    <row r="19" spans="1:13" ht="45.95" customHeight="1" x14ac:dyDescent="0.3">
      <c r="A19" s="20" t="s">
        <v>125</v>
      </c>
      <c r="B19" s="79" t="s">
        <v>225</v>
      </c>
      <c r="C19" s="79"/>
      <c r="D19" s="79"/>
      <c r="E19" s="79"/>
      <c r="F19" s="79"/>
      <c r="G19" s="79"/>
      <c r="H19" s="79"/>
      <c r="I19" s="79"/>
      <c r="J19" s="101" t="s">
        <v>226</v>
      </c>
      <c r="K19" s="101"/>
      <c r="L19" s="13"/>
      <c r="M19" s="13"/>
    </row>
    <row r="20" spans="1:13" ht="45.95" customHeight="1" x14ac:dyDescent="0.3">
      <c r="A20" s="20" t="s">
        <v>67</v>
      </c>
      <c r="B20" s="79" t="s">
        <v>227</v>
      </c>
      <c r="C20" s="79"/>
      <c r="D20" s="79"/>
      <c r="E20" s="79"/>
      <c r="F20" s="79"/>
      <c r="G20" s="79"/>
      <c r="H20" s="79"/>
      <c r="I20" s="79"/>
      <c r="J20" s="101" t="s">
        <v>228</v>
      </c>
      <c r="K20" s="101"/>
      <c r="L20" s="13"/>
      <c r="M20" s="13"/>
    </row>
    <row r="21" spans="1:13" ht="45.95" customHeight="1" x14ac:dyDescent="0.3">
      <c r="A21" s="20" t="s">
        <v>70</v>
      </c>
      <c r="B21" s="79" t="s">
        <v>229</v>
      </c>
      <c r="C21" s="79"/>
      <c r="D21" s="79"/>
      <c r="E21" s="79"/>
      <c r="F21" s="79"/>
      <c r="G21" s="79"/>
      <c r="H21" s="79"/>
      <c r="I21" s="79"/>
      <c r="J21" s="101" t="s">
        <v>230</v>
      </c>
      <c r="K21" s="101"/>
      <c r="L21" s="13"/>
      <c r="M21" s="13"/>
    </row>
    <row r="22" spans="1:13" ht="45.95" customHeight="1" x14ac:dyDescent="0.3">
      <c r="A22" s="20" t="s">
        <v>126</v>
      </c>
      <c r="B22" s="79" t="s">
        <v>231</v>
      </c>
      <c r="C22" s="79"/>
      <c r="D22" s="79"/>
      <c r="E22" s="79"/>
      <c r="F22" s="79"/>
      <c r="G22" s="79"/>
      <c r="H22" s="79"/>
      <c r="I22" s="79"/>
      <c r="J22" s="101" t="s">
        <v>232</v>
      </c>
      <c r="K22" s="101"/>
      <c r="L22" s="13"/>
      <c r="M22" s="13"/>
    </row>
    <row r="23" spans="1:13" ht="45.95" customHeight="1" x14ac:dyDescent="0.3">
      <c r="A23" s="20" t="s">
        <v>72</v>
      </c>
      <c r="B23" s="79" t="s">
        <v>233</v>
      </c>
      <c r="C23" s="79"/>
      <c r="D23" s="79"/>
      <c r="E23" s="79"/>
      <c r="F23" s="79"/>
      <c r="G23" s="79"/>
      <c r="H23" s="79"/>
      <c r="I23" s="79"/>
      <c r="J23" s="101" t="s">
        <v>234</v>
      </c>
      <c r="K23" s="101"/>
      <c r="L23" s="13"/>
      <c r="M23" s="13"/>
    </row>
    <row r="24" spans="1:13" ht="45.95" customHeight="1" x14ac:dyDescent="0.3">
      <c r="A24" s="20" t="s">
        <v>100</v>
      </c>
      <c r="B24" s="79" t="s">
        <v>235</v>
      </c>
      <c r="C24" s="79"/>
      <c r="D24" s="79"/>
      <c r="E24" s="79"/>
      <c r="F24" s="79"/>
      <c r="G24" s="79"/>
      <c r="H24" s="79"/>
      <c r="I24" s="79"/>
      <c r="J24" s="101" t="s">
        <v>236</v>
      </c>
      <c r="K24" s="101"/>
      <c r="L24" s="13"/>
      <c r="M24" s="13"/>
    </row>
    <row r="25" spans="1:13" ht="45.95" customHeight="1" x14ac:dyDescent="0.3">
      <c r="A25" s="20" t="s">
        <v>73</v>
      </c>
      <c r="B25" s="79" t="s">
        <v>237</v>
      </c>
      <c r="C25" s="79"/>
      <c r="D25" s="79"/>
      <c r="E25" s="79"/>
      <c r="F25" s="79"/>
      <c r="G25" s="79"/>
      <c r="H25" s="79"/>
      <c r="I25" s="79"/>
      <c r="J25" s="101" t="s">
        <v>238</v>
      </c>
      <c r="K25" s="101"/>
      <c r="L25" s="13"/>
      <c r="M25" s="13"/>
    </row>
    <row r="26" spans="1:13" ht="45.95" customHeight="1" x14ac:dyDescent="0.3">
      <c r="A26" s="20" t="s">
        <v>74</v>
      </c>
      <c r="B26" s="79" t="s">
        <v>239</v>
      </c>
      <c r="C26" s="79"/>
      <c r="D26" s="79"/>
      <c r="E26" s="79"/>
      <c r="F26" s="79"/>
      <c r="G26" s="79"/>
      <c r="H26" s="79"/>
      <c r="I26" s="79"/>
      <c r="J26" s="101" t="s">
        <v>240</v>
      </c>
      <c r="K26" s="101"/>
      <c r="L26" s="13"/>
      <c r="M26" s="13"/>
    </row>
    <row r="27" spans="1:13" ht="45.95" customHeight="1" x14ac:dyDescent="0.3">
      <c r="A27" s="20" t="s">
        <v>76</v>
      </c>
      <c r="B27" s="79" t="s">
        <v>241</v>
      </c>
      <c r="C27" s="79"/>
      <c r="D27" s="79"/>
      <c r="E27" s="79"/>
      <c r="F27" s="79"/>
      <c r="G27" s="79"/>
      <c r="H27" s="79"/>
      <c r="I27" s="79"/>
      <c r="J27" s="101" t="s">
        <v>242</v>
      </c>
      <c r="K27" s="101"/>
      <c r="L27" s="13"/>
      <c r="M27" s="13"/>
    </row>
    <row r="28" spans="1:13" ht="45.95" customHeight="1" x14ac:dyDescent="0.3">
      <c r="A28" s="20" t="s">
        <v>78</v>
      </c>
      <c r="B28" s="79" t="s">
        <v>243</v>
      </c>
      <c r="C28" s="79"/>
      <c r="D28" s="79"/>
      <c r="E28" s="79"/>
      <c r="F28" s="79"/>
      <c r="G28" s="79"/>
      <c r="H28" s="79"/>
      <c r="I28" s="79"/>
      <c r="J28" s="101" t="s">
        <v>244</v>
      </c>
      <c r="K28" s="101"/>
      <c r="L28" s="13"/>
      <c r="M28" s="13"/>
    </row>
    <row r="29" spans="1:13" ht="45.95" customHeight="1" x14ac:dyDescent="0.3">
      <c r="A29" s="20" t="s">
        <v>80</v>
      </c>
      <c r="B29" s="79" t="s">
        <v>245</v>
      </c>
      <c r="C29" s="79"/>
      <c r="D29" s="79"/>
      <c r="E29" s="79"/>
      <c r="F29" s="79"/>
      <c r="G29" s="79"/>
      <c r="H29" s="79"/>
      <c r="I29" s="79"/>
      <c r="J29" s="101" t="s">
        <v>246</v>
      </c>
      <c r="K29" s="101"/>
      <c r="L29" s="13"/>
      <c r="M29" s="13"/>
    </row>
    <row r="30" spans="1:13" ht="45.95" customHeight="1" x14ac:dyDescent="0.3">
      <c r="A30" s="20" t="s">
        <v>111</v>
      </c>
      <c r="B30" s="79" t="s">
        <v>247</v>
      </c>
      <c r="C30" s="79"/>
      <c r="D30" s="79"/>
      <c r="E30" s="79"/>
      <c r="F30" s="79"/>
      <c r="G30" s="79"/>
      <c r="H30" s="79"/>
      <c r="I30" s="79"/>
      <c r="J30" s="101" t="s">
        <v>248</v>
      </c>
      <c r="K30" s="101"/>
      <c r="L30" s="13"/>
      <c r="M30" s="13"/>
    </row>
    <row r="31" spans="1:13" ht="45.95" customHeight="1" x14ac:dyDescent="0.3">
      <c r="A31" s="20" t="s">
        <v>113</v>
      </c>
      <c r="B31" s="79" t="s">
        <v>249</v>
      </c>
      <c r="C31" s="79"/>
      <c r="D31" s="79"/>
      <c r="E31" s="79"/>
      <c r="F31" s="79"/>
      <c r="G31" s="79"/>
      <c r="H31" s="79"/>
      <c r="I31" s="79"/>
      <c r="J31" s="101" t="s">
        <v>250</v>
      </c>
      <c r="K31" s="101"/>
      <c r="L31" s="13"/>
      <c r="M31" s="13"/>
    </row>
    <row r="32" spans="1:13" ht="45.95" customHeight="1" x14ac:dyDescent="0.3">
      <c r="A32" s="20" t="s">
        <v>127</v>
      </c>
      <c r="B32" s="79" t="s">
        <v>251</v>
      </c>
      <c r="C32" s="79"/>
      <c r="D32" s="79"/>
      <c r="E32" s="79"/>
      <c r="F32" s="79"/>
      <c r="G32" s="79"/>
      <c r="H32" s="79"/>
      <c r="I32" s="79"/>
      <c r="J32" s="101" t="s">
        <v>252</v>
      </c>
      <c r="K32" s="101"/>
      <c r="L32" s="13"/>
      <c r="M32" s="13"/>
    </row>
    <row r="33" spans="1:13" ht="45.95" customHeight="1" x14ac:dyDescent="0.3">
      <c r="A33" s="20" t="s">
        <v>128</v>
      </c>
      <c r="B33" s="79" t="s">
        <v>253</v>
      </c>
      <c r="C33" s="79"/>
      <c r="D33" s="79"/>
      <c r="E33" s="79"/>
      <c r="F33" s="79"/>
      <c r="G33" s="79"/>
      <c r="H33" s="79"/>
      <c r="I33" s="79"/>
      <c r="J33" s="101" t="s">
        <v>254</v>
      </c>
      <c r="K33" s="101"/>
      <c r="L33" s="13"/>
      <c r="M33" s="13"/>
    </row>
    <row r="34" spans="1:13" ht="45.95" customHeight="1" x14ac:dyDescent="0.3">
      <c r="A34" s="20" t="s">
        <v>129</v>
      </c>
      <c r="B34" s="79" t="s">
        <v>255</v>
      </c>
      <c r="C34" s="79"/>
      <c r="D34" s="79"/>
      <c r="E34" s="79"/>
      <c r="F34" s="79"/>
      <c r="G34" s="79"/>
      <c r="H34" s="79"/>
      <c r="I34" s="79"/>
      <c r="J34" s="101" t="s">
        <v>256</v>
      </c>
      <c r="K34" s="101"/>
      <c r="L34" s="13"/>
      <c r="M34" s="13"/>
    </row>
    <row r="35" spans="1:13" ht="45.95" customHeight="1" x14ac:dyDescent="0.3">
      <c r="A35" s="20" t="s">
        <v>130</v>
      </c>
      <c r="B35" s="79" t="s">
        <v>257</v>
      </c>
      <c r="C35" s="79"/>
      <c r="D35" s="79"/>
      <c r="E35" s="79"/>
      <c r="F35" s="79"/>
      <c r="G35" s="79"/>
      <c r="H35" s="79"/>
      <c r="I35" s="79"/>
      <c r="J35" s="101" t="s">
        <v>258</v>
      </c>
      <c r="K35" s="101"/>
      <c r="L35" s="13"/>
      <c r="M35" s="13"/>
    </row>
    <row r="36" spans="1:13" ht="45.95" customHeight="1" x14ac:dyDescent="0.3">
      <c r="A36" s="20" t="s">
        <v>131</v>
      </c>
      <c r="B36" s="79" t="s">
        <v>259</v>
      </c>
      <c r="C36" s="79"/>
      <c r="D36" s="79"/>
      <c r="E36" s="79"/>
      <c r="F36" s="79"/>
      <c r="G36" s="79"/>
      <c r="H36" s="79"/>
      <c r="I36" s="79"/>
      <c r="J36" s="101" t="s">
        <v>260</v>
      </c>
      <c r="K36" s="101"/>
      <c r="L36" s="13"/>
      <c r="M36" s="13"/>
    </row>
    <row r="37" spans="1:13" ht="45.95" customHeight="1" x14ac:dyDescent="0.3">
      <c r="A37" s="20" t="s">
        <v>132</v>
      </c>
      <c r="B37" s="79" t="s">
        <v>261</v>
      </c>
      <c r="C37" s="79"/>
      <c r="D37" s="79"/>
      <c r="E37" s="79"/>
      <c r="F37" s="79"/>
      <c r="G37" s="79"/>
      <c r="H37" s="79"/>
      <c r="I37" s="79"/>
      <c r="J37" s="101" t="s">
        <v>262</v>
      </c>
      <c r="K37" s="101"/>
      <c r="L37" s="13"/>
      <c r="M37" s="13"/>
    </row>
    <row r="38" spans="1:13" ht="45.95" customHeight="1" x14ac:dyDescent="0.3">
      <c r="A38" s="20" t="s">
        <v>133</v>
      </c>
      <c r="B38" s="79" t="s">
        <v>263</v>
      </c>
      <c r="C38" s="79"/>
      <c r="D38" s="79"/>
      <c r="E38" s="79"/>
      <c r="F38" s="79"/>
      <c r="G38" s="79"/>
      <c r="H38" s="79"/>
      <c r="I38" s="79"/>
      <c r="J38" s="101" t="s">
        <v>264</v>
      </c>
      <c r="K38" s="101"/>
      <c r="L38" s="13"/>
      <c r="M38" s="13"/>
    </row>
    <row r="39" spans="1:13" ht="45.95" customHeight="1" x14ac:dyDescent="0.3">
      <c r="A39" s="20" t="s">
        <v>134</v>
      </c>
      <c r="B39" s="79" t="s">
        <v>265</v>
      </c>
      <c r="C39" s="79"/>
      <c r="D39" s="79"/>
      <c r="E39" s="79"/>
      <c r="F39" s="79"/>
      <c r="G39" s="79"/>
      <c r="H39" s="79"/>
      <c r="I39" s="79"/>
      <c r="J39" s="101" t="s">
        <v>266</v>
      </c>
      <c r="K39" s="101"/>
      <c r="L39" s="13"/>
      <c r="M39" s="13"/>
    </row>
    <row r="40" spans="1:13" ht="45.95" customHeight="1" x14ac:dyDescent="0.3">
      <c r="A40" s="20" t="s">
        <v>135</v>
      </c>
      <c r="B40" s="79" t="s">
        <v>267</v>
      </c>
      <c r="C40" s="79"/>
      <c r="D40" s="79"/>
      <c r="E40" s="79"/>
      <c r="F40" s="79"/>
      <c r="G40" s="79"/>
      <c r="H40" s="79"/>
      <c r="I40" s="79"/>
      <c r="J40" s="101" t="s">
        <v>268</v>
      </c>
      <c r="K40" s="101"/>
      <c r="L40" s="13"/>
      <c r="M40" s="13"/>
    </row>
    <row r="41" spans="1:13" ht="45.95" customHeight="1" x14ac:dyDescent="0.3">
      <c r="A41" s="20" t="s">
        <v>136</v>
      </c>
      <c r="B41" s="79" t="s">
        <v>269</v>
      </c>
      <c r="C41" s="79"/>
      <c r="D41" s="79"/>
      <c r="E41" s="79"/>
      <c r="F41" s="79"/>
      <c r="G41" s="79"/>
      <c r="H41" s="79"/>
      <c r="I41" s="79"/>
      <c r="J41" s="101" t="s">
        <v>270</v>
      </c>
      <c r="K41" s="101"/>
      <c r="L41" s="13"/>
      <c r="M41" s="13"/>
    </row>
    <row r="42" spans="1:13" ht="45.95" customHeight="1" x14ac:dyDescent="0.3">
      <c r="A42" s="20" t="s">
        <v>137</v>
      </c>
      <c r="B42" s="79" t="s">
        <v>271</v>
      </c>
      <c r="C42" s="79"/>
      <c r="D42" s="79"/>
      <c r="E42" s="79"/>
      <c r="F42" s="79"/>
      <c r="G42" s="79"/>
      <c r="H42" s="79"/>
      <c r="I42" s="79"/>
      <c r="J42" s="101" t="s">
        <v>272</v>
      </c>
      <c r="K42" s="101"/>
      <c r="L42" s="13"/>
      <c r="M42" s="13"/>
    </row>
    <row r="43" spans="1:13" ht="45.95" customHeight="1" x14ac:dyDescent="0.3">
      <c r="A43" s="20" t="s">
        <v>138</v>
      </c>
      <c r="B43" s="79" t="s">
        <v>273</v>
      </c>
      <c r="C43" s="79"/>
      <c r="D43" s="79"/>
      <c r="E43" s="79"/>
      <c r="F43" s="79"/>
      <c r="G43" s="79"/>
      <c r="H43" s="79"/>
      <c r="I43" s="79"/>
      <c r="J43" s="101" t="s">
        <v>274</v>
      </c>
      <c r="K43" s="101"/>
      <c r="L43" s="13"/>
      <c r="M43" s="13"/>
    </row>
    <row r="44" spans="1:13" ht="45.95" customHeight="1" x14ac:dyDescent="0.3">
      <c r="A44" s="20" t="s">
        <v>139</v>
      </c>
      <c r="B44" s="79" t="s">
        <v>275</v>
      </c>
      <c r="C44" s="79"/>
      <c r="D44" s="79"/>
      <c r="E44" s="79"/>
      <c r="F44" s="79"/>
      <c r="G44" s="79"/>
      <c r="H44" s="79"/>
      <c r="I44" s="79"/>
      <c r="J44" s="101" t="s">
        <v>276</v>
      </c>
      <c r="K44" s="101"/>
      <c r="L44" s="13"/>
      <c r="M44" s="13"/>
    </row>
    <row r="45" spans="1:13" ht="45.95" customHeight="1" x14ac:dyDescent="0.3">
      <c r="A45" s="20" t="s">
        <v>140</v>
      </c>
      <c r="B45" s="79" t="s">
        <v>277</v>
      </c>
      <c r="C45" s="79"/>
      <c r="D45" s="79"/>
      <c r="E45" s="79"/>
      <c r="F45" s="79"/>
      <c r="G45" s="79"/>
      <c r="H45" s="79"/>
      <c r="I45" s="79"/>
      <c r="J45" s="101" t="s">
        <v>278</v>
      </c>
      <c r="K45" s="101"/>
      <c r="L45" s="13"/>
      <c r="M45" s="13"/>
    </row>
    <row r="46" spans="1:13" ht="45.95" customHeight="1" x14ac:dyDescent="0.3">
      <c r="A46" s="20" t="s">
        <v>141</v>
      </c>
      <c r="B46" s="79" t="s">
        <v>279</v>
      </c>
      <c r="C46" s="79"/>
      <c r="D46" s="79"/>
      <c r="E46" s="79"/>
      <c r="F46" s="79"/>
      <c r="G46" s="79"/>
      <c r="H46" s="79"/>
      <c r="I46" s="79"/>
      <c r="J46" s="101" t="s">
        <v>280</v>
      </c>
      <c r="K46" s="101"/>
      <c r="L46" s="13"/>
      <c r="M46" s="13"/>
    </row>
    <row r="47" spans="1:13" ht="45.95" customHeight="1" x14ac:dyDescent="0.3">
      <c r="A47" s="20" t="s">
        <v>142</v>
      </c>
      <c r="B47" s="79" t="s">
        <v>281</v>
      </c>
      <c r="C47" s="79"/>
      <c r="D47" s="79"/>
      <c r="E47" s="79"/>
      <c r="F47" s="79"/>
      <c r="G47" s="79"/>
      <c r="H47" s="79"/>
      <c r="I47" s="79"/>
      <c r="J47" s="101" t="s">
        <v>282</v>
      </c>
      <c r="K47" s="101"/>
      <c r="L47" s="13"/>
      <c r="M47" s="13"/>
    </row>
    <row r="48" spans="1:13" ht="45.95" customHeight="1" x14ac:dyDescent="0.3">
      <c r="A48" s="20" t="s">
        <v>143</v>
      </c>
      <c r="B48" s="79" t="s">
        <v>283</v>
      </c>
      <c r="C48" s="79"/>
      <c r="D48" s="79"/>
      <c r="E48" s="79"/>
      <c r="F48" s="79"/>
      <c r="G48" s="79"/>
      <c r="H48" s="79"/>
      <c r="I48" s="79"/>
      <c r="J48" s="101" t="s">
        <v>284</v>
      </c>
      <c r="K48" s="101"/>
      <c r="L48" s="13"/>
      <c r="M48" s="13"/>
    </row>
    <row r="49" spans="1:13" ht="45.95" customHeight="1" x14ac:dyDescent="0.3">
      <c r="A49" s="20" t="s">
        <v>144</v>
      </c>
      <c r="B49" s="79" t="s">
        <v>285</v>
      </c>
      <c r="C49" s="79"/>
      <c r="D49" s="79"/>
      <c r="E49" s="79"/>
      <c r="F49" s="79"/>
      <c r="G49" s="79"/>
      <c r="H49" s="79"/>
      <c r="I49" s="79"/>
      <c r="J49" s="101" t="s">
        <v>286</v>
      </c>
      <c r="K49" s="101"/>
      <c r="L49" s="13"/>
      <c r="M49" s="13"/>
    </row>
    <row r="50" spans="1:13" ht="24.95" customHeight="1" x14ac:dyDescent="0.3">
      <c r="A50" s="20" t="s">
        <v>145</v>
      </c>
      <c r="B50" s="79" t="s">
        <v>289</v>
      </c>
      <c r="C50" s="79"/>
      <c r="D50" s="79"/>
      <c r="E50" s="79"/>
      <c r="F50" s="79"/>
      <c r="G50" s="79"/>
      <c r="H50" s="79"/>
      <c r="I50" s="79"/>
      <c r="J50" s="101" t="s">
        <v>290</v>
      </c>
      <c r="K50" s="101"/>
      <c r="L50" s="13"/>
      <c r="M50" s="13"/>
    </row>
    <row r="51" spans="1:13" ht="45.95" customHeight="1" x14ac:dyDescent="0.3">
      <c r="A51" s="20" t="s">
        <v>146</v>
      </c>
      <c r="B51" s="79" t="s">
        <v>291</v>
      </c>
      <c r="C51" s="79"/>
      <c r="D51" s="79"/>
      <c r="E51" s="79"/>
      <c r="F51" s="79"/>
      <c r="G51" s="79"/>
      <c r="H51" s="79"/>
      <c r="I51" s="79"/>
      <c r="J51" s="101" t="s">
        <v>292</v>
      </c>
      <c r="K51" s="101"/>
      <c r="L51" s="13"/>
      <c r="M51" s="13"/>
    </row>
    <row r="52" spans="1:13" ht="45.95" customHeight="1" x14ac:dyDescent="0.3">
      <c r="A52" s="20" t="s">
        <v>147</v>
      </c>
      <c r="B52" s="79" t="s">
        <v>293</v>
      </c>
      <c r="C52" s="79"/>
      <c r="D52" s="79"/>
      <c r="E52" s="79"/>
      <c r="F52" s="79"/>
      <c r="G52" s="79"/>
      <c r="H52" s="79"/>
      <c r="I52" s="79"/>
      <c r="J52" s="101" t="s">
        <v>294</v>
      </c>
      <c r="K52" s="101"/>
      <c r="L52" s="13"/>
      <c r="M52" s="13"/>
    </row>
    <row r="53" spans="1:13" ht="45.95" customHeight="1" x14ac:dyDescent="0.3">
      <c r="A53" s="20" t="s">
        <v>148</v>
      </c>
      <c r="B53" s="79" t="s">
        <v>295</v>
      </c>
      <c r="C53" s="79"/>
      <c r="D53" s="79"/>
      <c r="E53" s="79"/>
      <c r="F53" s="79"/>
      <c r="G53" s="79"/>
      <c r="H53" s="79"/>
      <c r="I53" s="79"/>
      <c r="J53" s="101" t="s">
        <v>296</v>
      </c>
      <c r="K53" s="101"/>
      <c r="L53" s="13"/>
      <c r="M53" s="13"/>
    </row>
    <row r="54" spans="1:13" ht="63" customHeight="1" x14ac:dyDescent="0.3">
      <c r="A54" s="20" t="s">
        <v>149</v>
      </c>
      <c r="B54" s="79" t="s">
        <v>341</v>
      </c>
      <c r="C54" s="79"/>
      <c r="D54" s="79"/>
      <c r="E54" s="79"/>
      <c r="F54" s="79"/>
      <c r="G54" s="79"/>
      <c r="H54" s="79"/>
      <c r="I54" s="79"/>
      <c r="J54" s="101" t="s">
        <v>297</v>
      </c>
      <c r="K54" s="101"/>
      <c r="L54" s="13"/>
      <c r="M54" s="13"/>
    </row>
    <row r="55" spans="1:13" ht="45.95" customHeight="1" x14ac:dyDescent="0.3">
      <c r="A55" s="20" t="s">
        <v>150</v>
      </c>
      <c r="B55" s="79" t="s">
        <v>298</v>
      </c>
      <c r="C55" s="79"/>
      <c r="D55" s="79"/>
      <c r="E55" s="79"/>
      <c r="F55" s="79"/>
      <c r="G55" s="79"/>
      <c r="H55" s="79"/>
      <c r="I55" s="79"/>
      <c r="J55" s="101" t="s">
        <v>299</v>
      </c>
      <c r="K55" s="101"/>
      <c r="L55" s="13"/>
      <c r="M55" s="13"/>
    </row>
    <row r="56" spans="1:13" ht="45.95" customHeight="1" x14ac:dyDescent="0.3">
      <c r="A56" s="20" t="s">
        <v>151</v>
      </c>
      <c r="B56" s="79" t="s">
        <v>300</v>
      </c>
      <c r="C56" s="79"/>
      <c r="D56" s="79"/>
      <c r="E56" s="79"/>
      <c r="F56" s="79"/>
      <c r="G56" s="79"/>
      <c r="H56" s="79"/>
      <c r="I56" s="79"/>
      <c r="J56" s="101" t="s">
        <v>301</v>
      </c>
      <c r="K56" s="101"/>
      <c r="L56" s="13"/>
      <c r="M56" s="13"/>
    </row>
    <row r="57" spans="1:13" ht="45.95" customHeight="1" x14ac:dyDescent="0.3">
      <c r="A57" s="20" t="s">
        <v>152</v>
      </c>
      <c r="B57" s="79" t="s">
        <v>302</v>
      </c>
      <c r="C57" s="79"/>
      <c r="D57" s="79"/>
      <c r="E57" s="79"/>
      <c r="F57" s="79"/>
      <c r="G57" s="79"/>
      <c r="H57" s="79"/>
      <c r="I57" s="79"/>
      <c r="J57" s="101" t="s">
        <v>303</v>
      </c>
      <c r="K57" s="101"/>
      <c r="L57" s="13"/>
      <c r="M57" s="13"/>
    </row>
    <row r="58" spans="1:13" ht="45.95" customHeight="1" x14ac:dyDescent="0.3">
      <c r="A58" s="20" t="s">
        <v>153</v>
      </c>
      <c r="B58" s="79" t="s">
        <v>304</v>
      </c>
      <c r="C58" s="79"/>
      <c r="D58" s="79"/>
      <c r="E58" s="79"/>
      <c r="F58" s="79"/>
      <c r="G58" s="79"/>
      <c r="H58" s="79"/>
      <c r="I58" s="79"/>
      <c r="J58" s="101" t="s">
        <v>321</v>
      </c>
      <c r="K58" s="101"/>
      <c r="L58" s="13"/>
      <c r="M58" s="13"/>
    </row>
    <row r="59" spans="1:13" ht="45.95" customHeight="1" x14ac:dyDescent="0.3">
      <c r="A59" s="20" t="s">
        <v>154</v>
      </c>
      <c r="B59" s="79" t="s">
        <v>305</v>
      </c>
      <c r="C59" s="79"/>
      <c r="D59" s="79"/>
      <c r="E59" s="79"/>
      <c r="F59" s="79"/>
      <c r="G59" s="79"/>
      <c r="H59" s="79"/>
      <c r="I59" s="79"/>
      <c r="J59" s="101" t="s">
        <v>308</v>
      </c>
      <c r="K59" s="101"/>
      <c r="L59" s="13"/>
      <c r="M59" s="13"/>
    </row>
    <row r="60" spans="1:13" ht="45.95" customHeight="1" x14ac:dyDescent="0.3">
      <c r="A60" s="20" t="s">
        <v>155</v>
      </c>
      <c r="B60" s="79" t="s">
        <v>306</v>
      </c>
      <c r="C60" s="79"/>
      <c r="D60" s="79"/>
      <c r="E60" s="79"/>
      <c r="F60" s="79"/>
      <c r="G60" s="79"/>
      <c r="H60" s="79"/>
      <c r="I60" s="79"/>
      <c r="J60" s="101" t="s">
        <v>307</v>
      </c>
      <c r="K60" s="101"/>
      <c r="L60" s="13"/>
      <c r="M60" s="13"/>
    </row>
    <row r="61" spans="1:13" ht="45.95" customHeight="1" x14ac:dyDescent="0.3">
      <c r="A61" s="20" t="s">
        <v>156</v>
      </c>
      <c r="B61" s="79" t="s">
        <v>309</v>
      </c>
      <c r="C61" s="79"/>
      <c r="D61" s="79"/>
      <c r="E61" s="79"/>
      <c r="F61" s="79"/>
      <c r="G61" s="79"/>
      <c r="H61" s="79"/>
      <c r="I61" s="79"/>
      <c r="J61" s="101" t="s">
        <v>310</v>
      </c>
      <c r="K61" s="101"/>
      <c r="L61" s="13"/>
      <c r="M61" s="13"/>
    </row>
    <row r="62" spans="1:13" ht="45.95" customHeight="1" x14ac:dyDescent="0.3">
      <c r="A62" s="20" t="s">
        <v>157</v>
      </c>
      <c r="B62" s="79" t="s">
        <v>314</v>
      </c>
      <c r="C62" s="79"/>
      <c r="D62" s="79"/>
      <c r="E62" s="79"/>
      <c r="F62" s="79"/>
      <c r="G62" s="79"/>
      <c r="H62" s="79"/>
      <c r="I62" s="79"/>
      <c r="J62" s="101" t="s">
        <v>311</v>
      </c>
      <c r="K62" s="101"/>
      <c r="L62" s="13"/>
      <c r="M62" s="13"/>
    </row>
    <row r="63" spans="1:13" ht="59.25" customHeight="1" x14ac:dyDescent="0.3">
      <c r="A63" s="20" t="s">
        <v>158</v>
      </c>
      <c r="B63" s="79" t="s">
        <v>316</v>
      </c>
      <c r="C63" s="79"/>
      <c r="D63" s="79"/>
      <c r="E63" s="79"/>
      <c r="F63" s="79"/>
      <c r="G63" s="79"/>
      <c r="H63" s="79"/>
      <c r="I63" s="79"/>
      <c r="J63" s="101" t="s">
        <v>312</v>
      </c>
      <c r="K63" s="101"/>
      <c r="L63" s="13"/>
      <c r="M63" s="13"/>
    </row>
    <row r="64" spans="1:13" ht="63" customHeight="1" x14ac:dyDescent="0.3">
      <c r="A64" s="20" t="s">
        <v>159</v>
      </c>
      <c r="B64" s="79" t="s">
        <v>315</v>
      </c>
      <c r="C64" s="79"/>
      <c r="D64" s="79"/>
      <c r="E64" s="79"/>
      <c r="F64" s="79"/>
      <c r="G64" s="79"/>
      <c r="H64" s="79"/>
      <c r="I64" s="79"/>
      <c r="J64" s="101" t="s">
        <v>313</v>
      </c>
      <c r="K64" s="101"/>
      <c r="L64" s="13"/>
      <c r="M64" s="13"/>
    </row>
    <row r="65" spans="1:13" ht="45.95" customHeight="1" x14ac:dyDescent="0.3">
      <c r="A65" s="20" t="s">
        <v>160</v>
      </c>
      <c r="B65" s="79" t="s">
        <v>346</v>
      </c>
      <c r="C65" s="79"/>
      <c r="D65" s="79"/>
      <c r="E65" s="79"/>
      <c r="F65" s="79"/>
      <c r="G65" s="79"/>
      <c r="H65" s="79"/>
      <c r="I65" s="79"/>
      <c r="J65" s="101">
        <v>265029340</v>
      </c>
      <c r="K65" s="101"/>
      <c r="L65" s="13"/>
      <c r="M65" s="13"/>
    </row>
    <row r="66" spans="1:13" ht="45.95" customHeight="1" x14ac:dyDescent="0.3">
      <c r="A66" s="20" t="s">
        <v>161</v>
      </c>
      <c r="B66" s="79" t="s">
        <v>317</v>
      </c>
      <c r="C66" s="79"/>
      <c r="D66" s="79"/>
      <c r="E66" s="79"/>
      <c r="F66" s="79"/>
      <c r="G66" s="79"/>
      <c r="H66" s="79"/>
      <c r="I66" s="79"/>
      <c r="J66" s="101" t="s">
        <v>319</v>
      </c>
      <c r="K66" s="101"/>
      <c r="L66" s="13"/>
      <c r="M66" s="13"/>
    </row>
    <row r="67" spans="1:13" ht="45.95" customHeight="1" x14ac:dyDescent="0.3">
      <c r="A67" s="20" t="s">
        <v>162</v>
      </c>
      <c r="B67" s="79" t="s">
        <v>318</v>
      </c>
      <c r="C67" s="79"/>
      <c r="D67" s="79"/>
      <c r="E67" s="79"/>
      <c r="F67" s="79"/>
      <c r="G67" s="79"/>
      <c r="H67" s="79"/>
      <c r="I67" s="79"/>
      <c r="J67" s="101" t="s">
        <v>320</v>
      </c>
      <c r="K67" s="101"/>
      <c r="L67" s="13"/>
      <c r="M67" s="13"/>
    </row>
    <row r="68" spans="1:13" ht="45.95" customHeight="1" x14ac:dyDescent="0.3">
      <c r="A68" s="20" t="s">
        <v>163</v>
      </c>
      <c r="B68" s="79" t="s">
        <v>345</v>
      </c>
      <c r="C68" s="79"/>
      <c r="D68" s="79"/>
      <c r="E68" s="79"/>
      <c r="F68" s="79"/>
      <c r="G68" s="79"/>
      <c r="H68" s="79"/>
      <c r="I68" s="79"/>
      <c r="J68" s="101">
        <v>265038747</v>
      </c>
      <c r="K68" s="101"/>
      <c r="L68" s="13"/>
      <c r="M68" s="13"/>
    </row>
    <row r="69" spans="1:13" ht="22.5" customHeight="1" x14ac:dyDescent="0.3">
      <c r="B69" s="19"/>
      <c r="C69" s="19"/>
      <c r="D69" s="19"/>
      <c r="E69" s="19"/>
      <c r="F69" s="19"/>
      <c r="G69" s="13"/>
      <c r="H69" s="13"/>
      <c r="I69" s="13"/>
      <c r="J69" s="13"/>
      <c r="K69" s="13"/>
      <c r="L69" s="13"/>
      <c r="M69" s="13"/>
    </row>
    <row r="70" spans="1:13" ht="19.5" thickBot="1" x14ac:dyDescent="0.35">
      <c r="A70" s="122" t="s">
        <v>92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</row>
    <row r="71" spans="1:13" customFormat="1" ht="15.75" thickBot="1" x14ac:dyDescent="0.3">
      <c r="A71" s="108" t="s">
        <v>0</v>
      </c>
      <c r="B71" s="111" t="s">
        <v>1</v>
      </c>
      <c r="C71" s="111" t="s">
        <v>2</v>
      </c>
      <c r="D71" s="111" t="s">
        <v>42</v>
      </c>
      <c r="E71" s="114" t="s">
        <v>4</v>
      </c>
      <c r="F71" s="115"/>
      <c r="G71" s="115"/>
      <c r="H71" s="115"/>
      <c r="I71" s="115"/>
      <c r="J71" s="115"/>
      <c r="K71" s="115"/>
      <c r="L71" s="115"/>
      <c r="M71" s="116"/>
    </row>
    <row r="72" spans="1:13" customFormat="1" ht="15.75" thickBot="1" x14ac:dyDescent="0.3">
      <c r="A72" s="109"/>
      <c r="B72" s="112"/>
      <c r="C72" s="112"/>
      <c r="D72" s="112"/>
      <c r="E72" s="114" t="s">
        <v>5</v>
      </c>
      <c r="F72" s="115"/>
      <c r="G72" s="115"/>
      <c r="H72" s="115"/>
      <c r="I72" s="115"/>
      <c r="J72" s="116"/>
      <c r="K72" s="118" t="s">
        <v>6</v>
      </c>
      <c r="L72" s="119"/>
      <c r="M72" s="111" t="s">
        <v>101</v>
      </c>
    </row>
    <row r="73" spans="1:13" customFormat="1" ht="15.75" thickBot="1" x14ac:dyDescent="0.3">
      <c r="A73" s="109"/>
      <c r="B73" s="112"/>
      <c r="C73" s="112"/>
      <c r="D73" s="112"/>
      <c r="E73" s="114" t="s">
        <v>7</v>
      </c>
      <c r="F73" s="115"/>
      <c r="G73" s="116"/>
      <c r="H73" s="111" t="s">
        <v>8</v>
      </c>
      <c r="I73" s="111" t="s">
        <v>9</v>
      </c>
      <c r="J73" s="111" t="s">
        <v>10</v>
      </c>
      <c r="K73" s="120"/>
      <c r="L73" s="121"/>
      <c r="M73" s="112"/>
    </row>
    <row r="74" spans="1:13" customFormat="1" ht="15.75" thickBot="1" x14ac:dyDescent="0.3">
      <c r="A74" s="109"/>
      <c r="B74" s="112"/>
      <c r="C74" s="112"/>
      <c r="D74" s="112"/>
      <c r="E74" s="111" t="s">
        <v>11</v>
      </c>
      <c r="F74" s="111" t="s">
        <v>12</v>
      </c>
      <c r="G74" s="1" t="s">
        <v>11</v>
      </c>
      <c r="H74" s="112"/>
      <c r="I74" s="112"/>
      <c r="J74" s="112"/>
      <c r="K74" s="111" t="s">
        <v>14</v>
      </c>
      <c r="L74" s="111" t="s">
        <v>15</v>
      </c>
      <c r="M74" s="112"/>
    </row>
    <row r="75" spans="1:13" ht="15.75" thickBot="1" x14ac:dyDescent="0.3">
      <c r="A75" s="110"/>
      <c r="B75" s="113"/>
      <c r="C75" s="113"/>
      <c r="D75" s="113"/>
      <c r="E75" s="113"/>
      <c r="F75" s="113"/>
      <c r="G75" s="1" t="s">
        <v>13</v>
      </c>
      <c r="H75" s="113"/>
      <c r="I75" s="113"/>
      <c r="J75" s="113"/>
      <c r="K75" s="113"/>
      <c r="L75" s="113"/>
      <c r="M75" s="113"/>
    </row>
    <row r="76" spans="1:13" ht="15.75" thickBot="1" x14ac:dyDescent="0.3">
      <c r="A76" s="2">
        <v>1</v>
      </c>
      <c r="B76" s="1">
        <v>2</v>
      </c>
      <c r="C76" s="1">
        <v>3</v>
      </c>
      <c r="D76" s="1">
        <v>4</v>
      </c>
      <c r="E76" s="1">
        <v>5</v>
      </c>
      <c r="F76" s="1">
        <v>6</v>
      </c>
      <c r="G76" s="1">
        <v>7</v>
      </c>
      <c r="H76" s="1">
        <v>8</v>
      </c>
      <c r="I76" s="1">
        <v>9</v>
      </c>
      <c r="J76" s="1">
        <v>10</v>
      </c>
      <c r="K76" s="1">
        <v>11</v>
      </c>
      <c r="L76" s="1">
        <v>12</v>
      </c>
      <c r="M76" s="1">
        <v>13</v>
      </c>
    </row>
    <row r="77" spans="1:13" ht="36.75" thickBot="1" x14ac:dyDescent="0.3">
      <c r="A77" s="25">
        <v>1</v>
      </c>
      <c r="B77" s="27" t="s">
        <v>93</v>
      </c>
      <c r="C77" s="26" t="s">
        <v>27</v>
      </c>
      <c r="D77" s="47">
        <f>E77+F77+G77+H77+I77+J77+M77</f>
        <v>102</v>
      </c>
      <c r="E77" s="51"/>
      <c r="F77" s="51"/>
      <c r="G77" s="51"/>
      <c r="H77" s="51">
        <f>17+21+16+19+2</f>
        <v>75</v>
      </c>
      <c r="I77" s="51">
        <f>6+15+6</f>
        <v>27</v>
      </c>
      <c r="J77" s="51"/>
      <c r="K77" s="47" t="s">
        <v>16</v>
      </c>
      <c r="L77" s="47" t="s">
        <v>16</v>
      </c>
      <c r="M77" s="3"/>
    </row>
    <row r="78" spans="1:13" ht="84.75" thickBot="1" x14ac:dyDescent="0.3">
      <c r="A78" s="4" t="s">
        <v>28</v>
      </c>
      <c r="B78" s="28" t="s">
        <v>94</v>
      </c>
      <c r="C78" s="5" t="s">
        <v>27</v>
      </c>
      <c r="D78" s="47">
        <f>E78+F78+G78+H78+J78+M78</f>
        <v>3</v>
      </c>
      <c r="E78" s="3"/>
      <c r="F78" s="3"/>
      <c r="G78" s="3"/>
      <c r="H78" s="3">
        <v>3</v>
      </c>
      <c r="I78" s="29" t="s">
        <v>16</v>
      </c>
      <c r="J78" s="3"/>
      <c r="K78" s="29" t="s">
        <v>16</v>
      </c>
      <c r="L78" s="29" t="s">
        <v>16</v>
      </c>
      <c r="M78" s="3"/>
    </row>
    <row r="79" spans="1:13" ht="60.75" thickBot="1" x14ac:dyDescent="0.3">
      <c r="A79" s="4" t="s">
        <v>29</v>
      </c>
      <c r="B79" s="28" t="s">
        <v>95</v>
      </c>
      <c r="C79" s="5" t="s">
        <v>27</v>
      </c>
      <c r="D79" s="47">
        <f>E79+F79+G79+H79+I79+J79+M79</f>
        <v>4</v>
      </c>
      <c r="E79" s="3"/>
      <c r="F79" s="3"/>
      <c r="G79" s="3"/>
      <c r="H79" s="3">
        <f>2+2</f>
        <v>4</v>
      </c>
      <c r="I79" s="3"/>
      <c r="J79" s="3"/>
      <c r="K79" s="29" t="s">
        <v>16</v>
      </c>
      <c r="L79" s="29" t="s">
        <v>16</v>
      </c>
      <c r="M79" s="3"/>
    </row>
    <row r="80" spans="1:13" ht="36.75" thickBot="1" x14ac:dyDescent="0.3">
      <c r="A80" s="4">
        <v>2</v>
      </c>
      <c r="B80" s="28" t="s">
        <v>348</v>
      </c>
      <c r="C80" s="5" t="s">
        <v>27</v>
      </c>
      <c r="D80" s="47">
        <f>E80+F80+G80+H80+I80+J80+M80</f>
        <v>52</v>
      </c>
      <c r="E80" s="3"/>
      <c r="F80" s="3"/>
      <c r="G80" s="3"/>
      <c r="H80" s="3">
        <f>12+15+3+8+2</f>
        <v>40</v>
      </c>
      <c r="I80" s="3">
        <f>2+10</f>
        <v>12</v>
      </c>
      <c r="J80" s="3"/>
      <c r="K80" s="29" t="s">
        <v>16</v>
      </c>
      <c r="L80" s="29" t="s">
        <v>16</v>
      </c>
      <c r="M80" s="3"/>
    </row>
    <row r="81" spans="1:13" ht="84.75" thickBot="1" x14ac:dyDescent="0.3">
      <c r="A81" s="4" t="s">
        <v>30</v>
      </c>
      <c r="B81" s="28" t="s">
        <v>349</v>
      </c>
      <c r="C81" s="5" t="s">
        <v>27</v>
      </c>
      <c r="D81" s="47">
        <f>E81+F81+G81+H81+J81+M81</f>
        <v>0</v>
      </c>
      <c r="E81" s="3"/>
      <c r="F81" s="3"/>
      <c r="G81" s="3"/>
      <c r="H81" s="3"/>
      <c r="I81" s="29" t="s">
        <v>16</v>
      </c>
      <c r="J81" s="3"/>
      <c r="K81" s="29" t="s">
        <v>16</v>
      </c>
      <c r="L81" s="29" t="s">
        <v>16</v>
      </c>
      <c r="M81" s="3"/>
    </row>
    <row r="82" spans="1:13" ht="60.75" thickBot="1" x14ac:dyDescent="0.3">
      <c r="A82" s="4" t="s">
        <v>31</v>
      </c>
      <c r="B82" s="28" t="s">
        <v>350</v>
      </c>
      <c r="C82" s="5" t="s">
        <v>27</v>
      </c>
      <c r="D82" s="47">
        <f>E82+F82+G82+H82+I82+J82+M82</f>
        <v>0</v>
      </c>
      <c r="E82" s="3"/>
      <c r="F82" s="3"/>
      <c r="G82" s="3"/>
      <c r="H82" s="3"/>
      <c r="I82" s="3"/>
      <c r="J82" s="3"/>
      <c r="K82" s="29" t="s">
        <v>16</v>
      </c>
      <c r="L82" s="29" t="s">
        <v>16</v>
      </c>
      <c r="M82" s="3"/>
    </row>
    <row r="83" spans="1:13" ht="36.75" thickBot="1" x14ac:dyDescent="0.3">
      <c r="A83" s="25" t="s">
        <v>47</v>
      </c>
      <c r="B83" s="27" t="s">
        <v>96</v>
      </c>
      <c r="C83" s="26" t="s">
        <v>32</v>
      </c>
      <c r="D83" s="47">
        <f>E83+F83+G83+H83+I83+J83+K83+L83+M83</f>
        <v>311155.41000000003</v>
      </c>
      <c r="E83" s="51"/>
      <c r="F83" s="51"/>
      <c r="G83" s="51"/>
      <c r="H83" s="51">
        <f>16138.9+24127+40454+38474.7+3778.5</f>
        <v>122973.09999999999</v>
      </c>
      <c r="I83" s="51">
        <f>681.2+1574.6+1700.6</f>
        <v>3956.4</v>
      </c>
      <c r="J83" s="51"/>
      <c r="K83" s="51">
        <f>448.9+1955.3+4088.3+17770.83+229.6+66960.3+2081.5+2004.2</f>
        <v>95538.930000000008</v>
      </c>
      <c r="L83" s="51">
        <f>1663.7+543+1440+526+16195.5+1919.36+598.7+43126+11871.52+10803.2</f>
        <v>88686.98000000001</v>
      </c>
      <c r="M83" s="3"/>
    </row>
    <row r="84" spans="1:13" ht="84.75" thickBot="1" x14ac:dyDescent="0.3">
      <c r="A84" s="4" t="s">
        <v>33</v>
      </c>
      <c r="B84" s="28" t="s">
        <v>97</v>
      </c>
      <c r="C84" s="5" t="s">
        <v>32</v>
      </c>
      <c r="D84" s="47">
        <f>E84+F84+G84+H84+J84+M84</f>
        <v>17826.2</v>
      </c>
      <c r="E84" s="3"/>
      <c r="F84" s="3"/>
      <c r="G84" s="3"/>
      <c r="H84" s="3">
        <v>17826.2</v>
      </c>
      <c r="I84" s="29" t="s">
        <v>16</v>
      </c>
      <c r="J84" s="3"/>
      <c r="K84" s="29" t="s">
        <v>16</v>
      </c>
      <c r="L84" s="29" t="s">
        <v>16</v>
      </c>
      <c r="M84" s="3"/>
    </row>
    <row r="85" spans="1:13" ht="72.75" thickBot="1" x14ac:dyDescent="0.3">
      <c r="A85" s="4" t="s">
        <v>34</v>
      </c>
      <c r="B85" s="28" t="s">
        <v>98</v>
      </c>
      <c r="C85" s="5" t="s">
        <v>32</v>
      </c>
      <c r="D85" s="47">
        <f>E85+F85+G85+H85+I85+J85+K85+L85+M85</f>
        <v>32583.08</v>
      </c>
      <c r="E85" s="3"/>
      <c r="F85" s="3"/>
      <c r="G85" s="3"/>
      <c r="H85" s="3">
        <f>14064.2+10087.68</f>
        <v>24151.88</v>
      </c>
      <c r="I85" s="3"/>
      <c r="J85" s="3"/>
      <c r="K85" s="3">
        <f>6135.5</f>
        <v>6135.5</v>
      </c>
      <c r="L85" s="3">
        <f>2295.7</f>
        <v>2295.6999999999998</v>
      </c>
      <c r="M85" s="3"/>
    </row>
    <row r="86" spans="1:13" ht="48.75" thickBot="1" x14ac:dyDescent="0.3">
      <c r="A86" s="4" t="s">
        <v>48</v>
      </c>
      <c r="B86" s="28" t="s">
        <v>351</v>
      </c>
      <c r="C86" s="5" t="s">
        <v>32</v>
      </c>
      <c r="D86" s="47">
        <f>E86+F86+G86+H86+I86+J86+K86+L86+M86</f>
        <v>56758.93</v>
      </c>
      <c r="E86" s="3"/>
      <c r="F86" s="3"/>
      <c r="G86" s="3"/>
      <c r="H86" s="3">
        <f>2804.2+16541.1+4626+11006.7+3778.5</f>
        <v>38756.5</v>
      </c>
      <c r="I86" s="3">
        <f>101.2+653.13</f>
        <v>754.33</v>
      </c>
      <c r="J86" s="3"/>
      <c r="K86" s="3">
        <f>192.4+156.8+5000</f>
        <v>5349.2</v>
      </c>
      <c r="L86" s="3">
        <f>285.7+781.7+200+4000+396.8+2967.9+3266.8</f>
        <v>11898.900000000001</v>
      </c>
      <c r="M86" s="3"/>
    </row>
    <row r="87" spans="1:13" ht="96.75" thickBot="1" x14ac:dyDescent="0.3">
      <c r="A87" s="4" t="s">
        <v>35</v>
      </c>
      <c r="B87" s="28" t="s">
        <v>352</v>
      </c>
      <c r="C87" s="5" t="s">
        <v>32</v>
      </c>
      <c r="D87" s="47">
        <f>E87+F87+G87+H87+J87+M87</f>
        <v>0</v>
      </c>
      <c r="E87" s="3"/>
      <c r="F87" s="3"/>
      <c r="G87" s="3"/>
      <c r="H87" s="3"/>
      <c r="I87" s="29" t="s">
        <v>16</v>
      </c>
      <c r="J87" s="3"/>
      <c r="K87" s="29" t="s">
        <v>16</v>
      </c>
      <c r="L87" s="29" t="s">
        <v>16</v>
      </c>
      <c r="M87" s="3"/>
    </row>
    <row r="88" spans="1:13" ht="72.75" thickBot="1" x14ac:dyDescent="0.3">
      <c r="A88" s="4" t="s">
        <v>36</v>
      </c>
      <c r="B88" s="28" t="s">
        <v>353</v>
      </c>
      <c r="C88" s="5" t="s">
        <v>32</v>
      </c>
      <c r="D88" s="47">
        <f>E88+F88+G88+H88+I88+J88+K88+L88+M88</f>
        <v>0</v>
      </c>
      <c r="E88" s="3"/>
      <c r="F88" s="3"/>
      <c r="G88" s="3"/>
      <c r="H88" s="3"/>
      <c r="I88" s="3"/>
      <c r="J88" s="3"/>
      <c r="K88" s="3"/>
      <c r="L88" s="3"/>
      <c r="M88" s="3"/>
    </row>
    <row r="89" spans="1:13" ht="18.75" customHeight="1" x14ac:dyDescent="0.25">
      <c r="A89" s="52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1:13" ht="35.25" customHeight="1" thickBot="1" x14ac:dyDescent="0.35">
      <c r="A90" s="52"/>
      <c r="B90" s="53"/>
      <c r="C90" s="99" t="s">
        <v>354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3" ht="18.75" customHeight="1" thickBot="1" x14ac:dyDescent="0.3">
      <c r="A91" s="140" t="s">
        <v>0</v>
      </c>
      <c r="B91" s="104" t="s">
        <v>1</v>
      </c>
      <c r="C91" s="104" t="s">
        <v>2</v>
      </c>
      <c r="D91" s="104" t="s">
        <v>3</v>
      </c>
      <c r="E91" s="137" t="s">
        <v>4</v>
      </c>
      <c r="F91" s="138"/>
      <c r="G91" s="138"/>
      <c r="H91" s="138"/>
      <c r="I91" s="138"/>
      <c r="J91" s="138"/>
      <c r="K91" s="138"/>
      <c r="L91" s="138"/>
      <c r="M91" s="138"/>
    </row>
    <row r="92" spans="1:13" ht="42" customHeight="1" thickBot="1" x14ac:dyDescent="0.3">
      <c r="A92" s="141"/>
      <c r="B92" s="105"/>
      <c r="C92" s="105"/>
      <c r="D92" s="105"/>
      <c r="E92" s="137" t="s">
        <v>5</v>
      </c>
      <c r="F92" s="138"/>
      <c r="G92" s="138"/>
      <c r="H92" s="138"/>
      <c r="I92" s="138"/>
      <c r="J92" s="139"/>
      <c r="K92" s="143" t="s">
        <v>6</v>
      </c>
      <c r="L92" s="144"/>
      <c r="M92" s="104" t="s">
        <v>101</v>
      </c>
    </row>
    <row r="93" spans="1:13" ht="15.75" thickBot="1" x14ac:dyDescent="0.3">
      <c r="A93" s="141"/>
      <c r="B93" s="105"/>
      <c r="C93" s="105"/>
      <c r="D93" s="105"/>
      <c r="E93" s="137" t="s">
        <v>7</v>
      </c>
      <c r="F93" s="138"/>
      <c r="G93" s="139"/>
      <c r="H93" s="104" t="s">
        <v>8</v>
      </c>
      <c r="I93" s="104" t="s">
        <v>9</v>
      </c>
      <c r="J93" s="104" t="s">
        <v>10</v>
      </c>
      <c r="K93" s="145"/>
      <c r="L93" s="146"/>
      <c r="M93" s="105"/>
    </row>
    <row r="94" spans="1:13" ht="18.75" customHeight="1" x14ac:dyDescent="0.25">
      <c r="A94" s="141"/>
      <c r="B94" s="105"/>
      <c r="C94" s="105"/>
      <c r="D94" s="105"/>
      <c r="E94" s="104" t="s">
        <v>11</v>
      </c>
      <c r="F94" s="104" t="s">
        <v>12</v>
      </c>
      <c r="G94" s="104" t="s">
        <v>99</v>
      </c>
      <c r="H94" s="105"/>
      <c r="I94" s="105"/>
      <c r="J94" s="105"/>
      <c r="K94" s="104" t="s">
        <v>14</v>
      </c>
      <c r="L94" s="104" t="s">
        <v>15</v>
      </c>
      <c r="M94" s="105"/>
    </row>
    <row r="95" spans="1:13" ht="18.75" customHeight="1" thickBot="1" x14ac:dyDescent="0.3">
      <c r="A95" s="142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</row>
    <row r="96" spans="1:13" ht="18.75" customHeight="1" thickBot="1" x14ac:dyDescent="0.3">
      <c r="A96" s="25">
        <v>1</v>
      </c>
      <c r="B96" s="26">
        <v>2</v>
      </c>
      <c r="C96" s="26">
        <v>3</v>
      </c>
      <c r="D96" s="26">
        <v>4</v>
      </c>
      <c r="E96" s="26">
        <v>5</v>
      </c>
      <c r="F96" s="26">
        <v>6</v>
      </c>
      <c r="G96" s="26">
        <v>7</v>
      </c>
      <c r="H96" s="26">
        <v>8</v>
      </c>
      <c r="I96" s="26">
        <v>9</v>
      </c>
      <c r="J96" s="26">
        <v>10</v>
      </c>
      <c r="K96" s="26">
        <v>11</v>
      </c>
      <c r="L96" s="26">
        <v>12</v>
      </c>
      <c r="M96" s="26">
        <v>13</v>
      </c>
    </row>
    <row r="97" spans="1:13" ht="24.75" thickBot="1" x14ac:dyDescent="0.3">
      <c r="A97" s="25">
        <v>1</v>
      </c>
      <c r="B97" s="27" t="s">
        <v>355</v>
      </c>
      <c r="C97" s="26" t="s">
        <v>27</v>
      </c>
      <c r="D97" s="26">
        <f>E97+F97+G97+H97+I97+J97+K97+L97+M97</f>
        <v>1578</v>
      </c>
      <c r="E97" s="55">
        <v>1</v>
      </c>
      <c r="F97" s="55"/>
      <c r="G97" s="55"/>
      <c r="H97" s="55">
        <f>40+2</f>
        <v>42</v>
      </c>
      <c r="I97" s="55">
        <v>14</v>
      </c>
      <c r="J97" s="55"/>
      <c r="K97" s="55">
        <v>202</v>
      </c>
      <c r="L97" s="55">
        <v>1319</v>
      </c>
      <c r="M97" s="55"/>
    </row>
    <row r="98" spans="1:13" ht="15.75" thickBot="1" x14ac:dyDescent="0.3">
      <c r="A98" s="4" t="s">
        <v>28</v>
      </c>
      <c r="B98" s="28" t="s">
        <v>45</v>
      </c>
      <c r="C98" s="29" t="s">
        <v>27</v>
      </c>
      <c r="D98" s="26">
        <f>E98+F98+G98+H98+I98+J98+K98+L98+M98</f>
        <v>1521</v>
      </c>
      <c r="E98" s="3"/>
      <c r="F98" s="3"/>
      <c r="G98" s="3"/>
      <c r="H98" s="3"/>
      <c r="I98" s="3"/>
      <c r="J98" s="3"/>
      <c r="K98" s="3">
        <v>202</v>
      </c>
      <c r="L98" s="3">
        <v>1319</v>
      </c>
      <c r="M98" s="55"/>
    </row>
    <row r="99" spans="1:13" ht="48.75" thickBot="1" x14ac:dyDescent="0.3">
      <c r="A99" s="4" t="s">
        <v>29</v>
      </c>
      <c r="B99" s="28" t="s">
        <v>17</v>
      </c>
      <c r="C99" s="29" t="s">
        <v>27</v>
      </c>
      <c r="D99" s="26">
        <f>E99+F99+G99+H99+I99+J99+K99+L99+M99</f>
        <v>4</v>
      </c>
      <c r="E99" s="55"/>
      <c r="F99" s="55"/>
      <c r="G99" s="55"/>
      <c r="H99" s="55">
        <f>2+1</f>
        <v>3</v>
      </c>
      <c r="I99" s="55"/>
      <c r="J99" s="55"/>
      <c r="K99" s="55"/>
      <c r="L99" s="55">
        <v>1</v>
      </c>
      <c r="M99" s="55"/>
    </row>
    <row r="100" spans="1:13" ht="24.75" thickBot="1" x14ac:dyDescent="0.3">
      <c r="A100" s="25" t="s">
        <v>46</v>
      </c>
      <c r="B100" s="27" t="s">
        <v>356</v>
      </c>
      <c r="C100" s="29" t="s">
        <v>27</v>
      </c>
      <c r="D100" s="26">
        <f>E100+F100+G100+H100+I100+J100+M100</f>
        <v>6</v>
      </c>
      <c r="E100" s="55"/>
      <c r="F100" s="55"/>
      <c r="G100" s="55"/>
      <c r="H100" s="55">
        <v>5</v>
      </c>
      <c r="I100" s="55">
        <v>1</v>
      </c>
      <c r="J100" s="55"/>
      <c r="K100" s="26" t="s">
        <v>16</v>
      </c>
      <c r="L100" s="26" t="s">
        <v>16</v>
      </c>
      <c r="M100" s="55"/>
    </row>
    <row r="101" spans="1:13" ht="15.75" thickBot="1" x14ac:dyDescent="0.3">
      <c r="A101" s="4" t="s">
        <v>30</v>
      </c>
      <c r="B101" s="28" t="s">
        <v>45</v>
      </c>
      <c r="C101" s="29" t="s">
        <v>27</v>
      </c>
      <c r="D101" s="56">
        <f>E101+F101+G101+H101+I101+J101+M101</f>
        <v>0</v>
      </c>
      <c r="E101" s="55"/>
      <c r="F101" s="55"/>
      <c r="G101" s="55"/>
      <c r="H101" s="55"/>
      <c r="I101" s="55"/>
      <c r="J101" s="55"/>
      <c r="K101" s="57" t="s">
        <v>16</v>
      </c>
      <c r="L101" s="57" t="s">
        <v>16</v>
      </c>
      <c r="M101" s="55"/>
    </row>
    <row r="102" spans="1:13" ht="48.75" thickBot="1" x14ac:dyDescent="0.3">
      <c r="A102" s="4" t="s">
        <v>31</v>
      </c>
      <c r="B102" s="28" t="s">
        <v>17</v>
      </c>
      <c r="C102" s="29" t="s">
        <v>27</v>
      </c>
      <c r="D102" s="56">
        <f>E102+F102+G102+H102+I102+J102+K102+L102+M102</f>
        <v>0</v>
      </c>
      <c r="E102" s="55"/>
      <c r="F102" s="55"/>
      <c r="G102" s="55"/>
      <c r="H102" s="55"/>
      <c r="I102" s="55"/>
      <c r="J102" s="55"/>
      <c r="K102" s="55"/>
      <c r="L102" s="55"/>
      <c r="M102" s="55"/>
    </row>
    <row r="103" spans="1:13" ht="24.75" thickBot="1" x14ac:dyDescent="0.3">
      <c r="A103" s="25" t="s">
        <v>47</v>
      </c>
      <c r="B103" s="27" t="s">
        <v>357</v>
      </c>
      <c r="C103" s="26" t="s">
        <v>27</v>
      </c>
      <c r="D103" s="26">
        <f>E103+F103+G103+H103+I103+J103+K103+L103+M103</f>
        <v>1566</v>
      </c>
      <c r="E103" s="55">
        <v>1</v>
      </c>
      <c r="F103" s="55"/>
      <c r="G103" s="55"/>
      <c r="H103" s="55">
        <v>31</v>
      </c>
      <c r="I103" s="55">
        <v>13</v>
      </c>
      <c r="J103" s="55"/>
      <c r="K103" s="55">
        <v>202</v>
      </c>
      <c r="L103" s="55">
        <v>1319</v>
      </c>
      <c r="M103" s="55"/>
    </row>
    <row r="104" spans="1:13" ht="15.75" thickBot="1" x14ac:dyDescent="0.3">
      <c r="A104" s="4" t="s">
        <v>33</v>
      </c>
      <c r="B104" s="28" t="s">
        <v>358</v>
      </c>
      <c r="C104" s="29" t="s">
        <v>27</v>
      </c>
      <c r="D104" s="26">
        <f>E104+F104+G104+H104+I104+J104+K104+L104+M104</f>
        <v>1521</v>
      </c>
      <c r="E104" s="55"/>
      <c r="F104" s="55"/>
      <c r="G104" s="55"/>
      <c r="H104" s="55"/>
      <c r="I104" s="55"/>
      <c r="J104" s="55"/>
      <c r="K104" s="55">
        <v>202</v>
      </c>
      <c r="L104" s="55">
        <v>1319</v>
      </c>
      <c r="M104" s="55"/>
    </row>
    <row r="105" spans="1:13" ht="51.75" customHeight="1" thickBot="1" x14ac:dyDescent="0.3">
      <c r="A105" s="4" t="s">
        <v>34</v>
      </c>
      <c r="B105" s="28" t="s">
        <v>17</v>
      </c>
      <c r="C105" s="29" t="s">
        <v>27</v>
      </c>
      <c r="D105" s="26">
        <f>E105+F105+G105+H105+I105+J105+K105+L105+M105</f>
        <v>3</v>
      </c>
      <c r="E105" s="3"/>
      <c r="F105" s="3"/>
      <c r="G105" s="3"/>
      <c r="H105" s="3">
        <v>2</v>
      </c>
      <c r="I105" s="3"/>
      <c r="J105" s="3"/>
      <c r="K105" s="55"/>
      <c r="L105" s="55">
        <v>1</v>
      </c>
      <c r="M105" s="55"/>
    </row>
    <row r="106" spans="1:13" ht="24.75" thickBot="1" x14ac:dyDescent="0.3">
      <c r="A106" s="4" t="s">
        <v>48</v>
      </c>
      <c r="B106" s="28" t="s">
        <v>82</v>
      </c>
      <c r="C106" s="29" t="s">
        <v>27</v>
      </c>
      <c r="D106" s="26">
        <f>E106+F106+G106+H106+I106+J106+M106</f>
        <v>19</v>
      </c>
      <c r="E106" s="3">
        <f>E108+E114</f>
        <v>0</v>
      </c>
      <c r="F106" s="3">
        <f t="shared" ref="F106:J107" si="0">F108+F114</f>
        <v>0</v>
      </c>
      <c r="G106" s="3">
        <f t="shared" si="0"/>
        <v>0</v>
      </c>
      <c r="H106" s="3">
        <v>13</v>
      </c>
      <c r="I106" s="3">
        <v>6</v>
      </c>
      <c r="J106" s="3">
        <f>J108+J114</f>
        <v>0</v>
      </c>
      <c r="K106" s="29" t="s">
        <v>16</v>
      </c>
      <c r="L106" s="29" t="s">
        <v>16</v>
      </c>
      <c r="M106" s="55"/>
    </row>
    <row r="107" spans="1:13" ht="36.75" thickBot="1" x14ac:dyDescent="0.3">
      <c r="A107" s="4" t="s">
        <v>35</v>
      </c>
      <c r="B107" s="28" t="s">
        <v>18</v>
      </c>
      <c r="C107" s="29" t="s">
        <v>27</v>
      </c>
      <c r="D107" s="26">
        <f>E107+F107+G107+H107+I107+J107+M107</f>
        <v>0</v>
      </c>
      <c r="E107" s="3">
        <f>E109+E115</f>
        <v>0</v>
      </c>
      <c r="F107" s="3">
        <f t="shared" si="0"/>
        <v>0</v>
      </c>
      <c r="G107" s="3">
        <f t="shared" si="0"/>
        <v>0</v>
      </c>
      <c r="H107" s="3">
        <f t="shared" si="0"/>
        <v>0</v>
      </c>
      <c r="I107" s="3">
        <f t="shared" si="0"/>
        <v>0</v>
      </c>
      <c r="J107" s="3">
        <f t="shared" si="0"/>
        <v>0</v>
      </c>
      <c r="K107" s="29" t="s">
        <v>16</v>
      </c>
      <c r="L107" s="29" t="s">
        <v>16</v>
      </c>
      <c r="M107" s="55"/>
    </row>
    <row r="108" spans="1:13" ht="48.75" thickBot="1" x14ac:dyDescent="0.3">
      <c r="A108" s="4" t="s">
        <v>49</v>
      </c>
      <c r="B108" s="28" t="s">
        <v>83</v>
      </c>
      <c r="C108" s="29" t="s">
        <v>27</v>
      </c>
      <c r="D108" s="26">
        <f>E108+F108+G108+H108+I108+J108+M108</f>
        <v>5</v>
      </c>
      <c r="E108" s="3"/>
      <c r="F108" s="3"/>
      <c r="G108" s="3"/>
      <c r="H108" s="3">
        <v>5</v>
      </c>
      <c r="I108" s="3"/>
      <c r="J108" s="3"/>
      <c r="K108" s="29" t="s">
        <v>16</v>
      </c>
      <c r="L108" s="29" t="s">
        <v>16</v>
      </c>
      <c r="M108" s="55"/>
    </row>
    <row r="109" spans="1:13" ht="48.75" thickBot="1" x14ac:dyDescent="0.3">
      <c r="A109" s="4" t="s">
        <v>53</v>
      </c>
      <c r="B109" s="28" t="s">
        <v>37</v>
      </c>
      <c r="C109" s="29" t="s">
        <v>27</v>
      </c>
      <c r="D109" s="26">
        <f>E109+F109+G109+H109+I109+J109+M109</f>
        <v>0</v>
      </c>
      <c r="E109" s="3"/>
      <c r="F109" s="3"/>
      <c r="G109" s="3"/>
      <c r="H109" s="3"/>
      <c r="I109" s="3"/>
      <c r="J109" s="3"/>
      <c r="K109" s="29" t="s">
        <v>16</v>
      </c>
      <c r="L109" s="29" t="s">
        <v>16</v>
      </c>
      <c r="M109" s="55"/>
    </row>
    <row r="110" spans="1:13" ht="80.25" customHeight="1" thickBot="1" x14ac:dyDescent="0.3">
      <c r="A110" s="4" t="s">
        <v>54</v>
      </c>
      <c r="B110" s="28" t="s">
        <v>19</v>
      </c>
      <c r="C110" s="29" t="s">
        <v>27</v>
      </c>
      <c r="D110" s="26">
        <f>E110+F110+G110+H110+I110+J110+M110</f>
        <v>0</v>
      </c>
      <c r="E110" s="3"/>
      <c r="F110" s="3"/>
      <c r="G110" s="3"/>
      <c r="H110" s="3"/>
      <c r="I110" s="3"/>
      <c r="J110" s="3"/>
      <c r="K110" s="29" t="s">
        <v>16</v>
      </c>
      <c r="L110" s="29" t="s">
        <v>16</v>
      </c>
      <c r="M110" s="55"/>
    </row>
    <row r="111" spans="1:13" ht="24.75" thickBot="1" x14ac:dyDescent="0.3">
      <c r="A111" s="4" t="s">
        <v>55</v>
      </c>
      <c r="B111" s="28" t="s">
        <v>20</v>
      </c>
      <c r="C111" s="29" t="s">
        <v>27</v>
      </c>
      <c r="D111" s="26">
        <f>E111+F111+G111+H111+I111+J111+K111+L111+M111</f>
        <v>1741</v>
      </c>
      <c r="E111" s="3">
        <v>1</v>
      </c>
      <c r="F111" s="3"/>
      <c r="G111" s="3"/>
      <c r="H111" s="3">
        <v>206</v>
      </c>
      <c r="I111" s="3">
        <v>13</v>
      </c>
      <c r="J111" s="3"/>
      <c r="K111" s="3">
        <v>202</v>
      </c>
      <c r="L111" s="3">
        <v>1319</v>
      </c>
      <c r="M111" s="55"/>
    </row>
    <row r="112" spans="1:13" ht="24.75" thickBot="1" x14ac:dyDescent="0.3">
      <c r="A112" s="4" t="s">
        <v>56</v>
      </c>
      <c r="B112" s="27" t="s">
        <v>38</v>
      </c>
      <c r="C112" s="47" t="s">
        <v>27</v>
      </c>
      <c r="D112" s="26">
        <f>E112+F112+G112+H112+I112+J112+K112+L112+M112</f>
        <v>1521</v>
      </c>
      <c r="E112" s="51"/>
      <c r="F112" s="51"/>
      <c r="G112" s="51"/>
      <c r="H112" s="51"/>
      <c r="I112" s="51"/>
      <c r="J112" s="51"/>
      <c r="K112" s="51">
        <f>K111</f>
        <v>202</v>
      </c>
      <c r="L112" s="51">
        <f>L111</f>
        <v>1319</v>
      </c>
      <c r="M112" s="55"/>
    </row>
    <row r="113" spans="1:13" ht="48.75" thickBot="1" x14ac:dyDescent="0.3">
      <c r="A113" s="4" t="s">
        <v>57</v>
      </c>
      <c r="B113" s="28" t="s">
        <v>17</v>
      </c>
      <c r="C113" s="29" t="s">
        <v>27</v>
      </c>
      <c r="D113" s="26">
        <f>E113+F113+G113+H113+I113+J113+K113+L113+M113</f>
        <v>35</v>
      </c>
      <c r="E113" s="3"/>
      <c r="F113" s="3"/>
      <c r="G113" s="3"/>
      <c r="H113" s="3">
        <v>34</v>
      </c>
      <c r="I113" s="3"/>
      <c r="J113" s="3"/>
      <c r="K113" s="3"/>
      <c r="L113" s="3">
        <v>1</v>
      </c>
      <c r="M113" s="55"/>
    </row>
    <row r="114" spans="1:13" ht="36.75" thickBot="1" x14ac:dyDescent="0.3">
      <c r="A114" s="4">
        <v>7</v>
      </c>
      <c r="B114" s="28" t="s">
        <v>109</v>
      </c>
      <c r="C114" s="29" t="s">
        <v>27</v>
      </c>
      <c r="D114" s="26">
        <f t="shared" ref="D114:D120" si="1">E114+F114+G114+H114+I114+J114+M114</f>
        <v>64</v>
      </c>
      <c r="E114" s="3"/>
      <c r="F114" s="3"/>
      <c r="G114" s="3"/>
      <c r="H114" s="3">
        <v>58</v>
      </c>
      <c r="I114" s="3">
        <v>6</v>
      </c>
      <c r="J114" s="3"/>
      <c r="K114" s="29" t="s">
        <v>16</v>
      </c>
      <c r="L114" s="29" t="s">
        <v>16</v>
      </c>
      <c r="M114" s="55"/>
    </row>
    <row r="115" spans="1:13" ht="36.75" thickBot="1" x14ac:dyDescent="0.3">
      <c r="A115" s="4" t="s">
        <v>58</v>
      </c>
      <c r="B115" s="28" t="s">
        <v>39</v>
      </c>
      <c r="C115" s="29" t="s">
        <v>27</v>
      </c>
      <c r="D115" s="26">
        <f t="shared" si="1"/>
        <v>0</v>
      </c>
      <c r="E115" s="3"/>
      <c r="F115" s="3"/>
      <c r="G115" s="3"/>
      <c r="H115" s="3"/>
      <c r="I115" s="3"/>
      <c r="J115" s="3"/>
      <c r="K115" s="29" t="s">
        <v>16</v>
      </c>
      <c r="L115" s="29" t="s">
        <v>16</v>
      </c>
      <c r="M115" s="55"/>
    </row>
    <row r="116" spans="1:13" ht="24.75" thickBot="1" x14ac:dyDescent="0.3">
      <c r="A116" s="5">
        <v>8</v>
      </c>
      <c r="B116" s="28" t="s">
        <v>22</v>
      </c>
      <c r="C116" s="29" t="s">
        <v>40</v>
      </c>
      <c r="D116" s="26">
        <f t="shared" si="1"/>
        <v>184</v>
      </c>
      <c r="E116" s="3">
        <v>3</v>
      </c>
      <c r="F116" s="3"/>
      <c r="G116" s="3"/>
      <c r="H116" s="3">
        <v>156</v>
      </c>
      <c r="I116" s="3">
        <v>25</v>
      </c>
      <c r="J116" s="3"/>
      <c r="K116" s="29" t="s">
        <v>16</v>
      </c>
      <c r="L116" s="29" t="s">
        <v>16</v>
      </c>
      <c r="M116" s="55"/>
    </row>
    <row r="117" spans="1:13" ht="39" customHeight="1" thickBot="1" x14ac:dyDescent="0.3">
      <c r="A117" s="4" t="s">
        <v>59</v>
      </c>
      <c r="B117" s="28" t="s">
        <v>23</v>
      </c>
      <c r="C117" s="29" t="s">
        <v>40</v>
      </c>
      <c r="D117" s="26">
        <f t="shared" si="1"/>
        <v>0</v>
      </c>
      <c r="E117" s="3"/>
      <c r="F117" s="3"/>
      <c r="G117" s="3"/>
      <c r="H117" s="3"/>
      <c r="I117" s="3"/>
      <c r="J117" s="3"/>
      <c r="K117" s="29" t="s">
        <v>16</v>
      </c>
      <c r="L117" s="29" t="s">
        <v>16</v>
      </c>
      <c r="M117" s="55"/>
    </row>
    <row r="118" spans="1:13" ht="24.75" thickBot="1" x14ac:dyDescent="0.3">
      <c r="A118" s="4" t="s">
        <v>105</v>
      </c>
      <c r="B118" s="28" t="s">
        <v>106</v>
      </c>
      <c r="C118" s="29" t="s">
        <v>40</v>
      </c>
      <c r="D118" s="26">
        <f>E118+F118+G118+H118+I118+J118+M118</f>
        <v>6</v>
      </c>
      <c r="E118" s="3"/>
      <c r="F118" s="3"/>
      <c r="G118" s="3"/>
      <c r="H118" s="3">
        <v>6</v>
      </c>
      <c r="I118" s="3"/>
      <c r="J118" s="3"/>
      <c r="K118" s="29" t="s">
        <v>16</v>
      </c>
      <c r="L118" s="29" t="s">
        <v>16</v>
      </c>
      <c r="M118" s="3"/>
    </row>
    <row r="119" spans="1:13" ht="36.75" thickBot="1" x14ac:dyDescent="0.3">
      <c r="A119" s="4" t="s">
        <v>60</v>
      </c>
      <c r="B119" s="28" t="s">
        <v>84</v>
      </c>
      <c r="C119" s="29" t="s">
        <v>40</v>
      </c>
      <c r="D119" s="26">
        <f t="shared" si="1"/>
        <v>30</v>
      </c>
      <c r="E119" s="3">
        <v>1</v>
      </c>
      <c r="F119" s="3"/>
      <c r="G119" s="3"/>
      <c r="H119" s="3">
        <v>29</v>
      </c>
      <c r="I119" s="3"/>
      <c r="J119" s="3"/>
      <c r="K119" s="29" t="s">
        <v>16</v>
      </c>
      <c r="L119" s="29" t="s">
        <v>16</v>
      </c>
      <c r="M119" s="3"/>
    </row>
    <row r="120" spans="1:13" ht="24.75" thickBot="1" x14ac:dyDescent="0.3">
      <c r="A120" s="4" t="s">
        <v>61</v>
      </c>
      <c r="B120" s="28" t="s">
        <v>21</v>
      </c>
      <c r="C120" s="29" t="s">
        <v>40</v>
      </c>
      <c r="D120" s="26">
        <f t="shared" si="1"/>
        <v>0</v>
      </c>
      <c r="E120" s="3"/>
      <c r="F120" s="3"/>
      <c r="G120" s="3"/>
      <c r="H120" s="3"/>
      <c r="I120" s="3"/>
      <c r="J120" s="3"/>
      <c r="K120" s="29" t="s">
        <v>16</v>
      </c>
      <c r="L120" s="29" t="s">
        <v>16</v>
      </c>
      <c r="M120" s="3"/>
    </row>
    <row r="121" spans="1:13" ht="36.75" thickBot="1" x14ac:dyDescent="0.3">
      <c r="A121" s="5">
        <v>10</v>
      </c>
      <c r="B121" s="28" t="s">
        <v>86</v>
      </c>
      <c r="C121" s="29" t="s">
        <v>32</v>
      </c>
      <c r="D121" s="26">
        <f>E121+F121+G121+H121+I121+J121+K121+L121+M121</f>
        <v>215980.90000000002</v>
      </c>
      <c r="E121" s="58">
        <v>2122.6</v>
      </c>
      <c r="F121" s="3"/>
      <c r="G121" s="3"/>
      <c r="H121" s="58">
        <f>80216.3+10087.7</f>
        <v>90304</v>
      </c>
      <c r="I121" s="3">
        <v>3500.3</v>
      </c>
      <c r="J121" s="3"/>
      <c r="K121" s="29">
        <v>87499.3</v>
      </c>
      <c r="L121" s="29">
        <v>32554.7</v>
      </c>
      <c r="M121" s="3"/>
    </row>
    <row r="122" spans="1:13" ht="24.75" thickBot="1" x14ac:dyDescent="0.3">
      <c r="A122" s="4" t="s">
        <v>62</v>
      </c>
      <c r="B122" s="28" t="s">
        <v>50</v>
      </c>
      <c r="C122" s="29" t="s">
        <v>32</v>
      </c>
      <c r="D122" s="26">
        <f>E122+F122+G122+H122+I122+J122+K122+L122+M122</f>
        <v>120054</v>
      </c>
      <c r="E122" s="3"/>
      <c r="F122" s="3"/>
      <c r="G122" s="3"/>
      <c r="H122" s="58"/>
      <c r="I122" s="3"/>
      <c r="J122" s="3"/>
      <c r="K122" s="29">
        <v>87499.3</v>
      </c>
      <c r="L122" s="29">
        <v>32554.7</v>
      </c>
      <c r="M122" s="3"/>
    </row>
    <row r="123" spans="1:13" ht="48.75" thickBot="1" x14ac:dyDescent="0.3">
      <c r="A123" s="4" t="s">
        <v>103</v>
      </c>
      <c r="B123" s="28" t="s">
        <v>17</v>
      </c>
      <c r="C123" s="29" t="s">
        <v>32</v>
      </c>
      <c r="D123" s="26">
        <f>E123+F123+G123+H123+I123+J123+K123+L123+M123</f>
        <v>17968.900000000001</v>
      </c>
      <c r="E123" s="3"/>
      <c r="F123" s="3"/>
      <c r="G123" s="3"/>
      <c r="H123" s="58">
        <f>10087.7+7875.7</f>
        <v>17963.400000000001</v>
      </c>
      <c r="I123" s="3"/>
      <c r="J123" s="3"/>
      <c r="K123" s="3">
        <f>K137</f>
        <v>0</v>
      </c>
      <c r="L123" s="3">
        <v>5.5</v>
      </c>
      <c r="M123" s="3"/>
    </row>
    <row r="124" spans="1:13" ht="48.75" thickBot="1" x14ac:dyDescent="0.3">
      <c r="A124" s="4">
        <v>11</v>
      </c>
      <c r="B124" s="27" t="s">
        <v>87</v>
      </c>
      <c r="C124" s="29" t="s">
        <v>32</v>
      </c>
      <c r="D124" s="26">
        <f>E124+F124+G124+H124+I124+J124+M124</f>
        <v>5535.7</v>
      </c>
      <c r="E124" s="3"/>
      <c r="F124" s="3"/>
      <c r="G124" s="3"/>
      <c r="H124" s="58">
        <v>5535.7</v>
      </c>
      <c r="I124" s="3"/>
      <c r="J124" s="3"/>
      <c r="K124" s="29" t="s">
        <v>16</v>
      </c>
      <c r="L124" s="29" t="s">
        <v>16</v>
      </c>
      <c r="M124" s="3"/>
    </row>
    <row r="125" spans="1:13" ht="22.5" customHeight="1" thickBot="1" x14ac:dyDescent="0.3">
      <c r="A125" s="4" t="s">
        <v>63</v>
      </c>
      <c r="B125" s="28" t="s">
        <v>45</v>
      </c>
      <c r="C125" s="29" t="s">
        <v>32</v>
      </c>
      <c r="D125" s="26">
        <f>E125+F125+G125+H125+I125+J125+M125</f>
        <v>0</v>
      </c>
      <c r="E125" s="3"/>
      <c r="F125" s="3"/>
      <c r="G125" s="3"/>
      <c r="H125" s="3"/>
      <c r="I125" s="3"/>
      <c r="J125" s="3"/>
      <c r="K125" s="29" t="s">
        <v>16</v>
      </c>
      <c r="L125" s="29" t="s">
        <v>16</v>
      </c>
      <c r="M125" s="3"/>
    </row>
    <row r="126" spans="1:13" ht="59.25" customHeight="1" thickBot="1" x14ac:dyDescent="0.3">
      <c r="A126" s="4" t="s">
        <v>104</v>
      </c>
      <c r="B126" s="28" t="s">
        <v>17</v>
      </c>
      <c r="C126" s="29" t="s">
        <v>32</v>
      </c>
      <c r="D126" s="26">
        <f>E126+F126+G126+H126+I126+J126+K126+L126+M126</f>
        <v>0</v>
      </c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44.25" customHeight="1" thickBot="1" x14ac:dyDescent="0.3">
      <c r="A127" s="5">
        <v>12</v>
      </c>
      <c r="B127" s="28" t="s">
        <v>85</v>
      </c>
      <c r="C127" s="29" t="s">
        <v>32</v>
      </c>
      <c r="D127" s="26">
        <f>E127+F127+G127+H127+I127+J127+K127+L127+M127</f>
        <v>181401.7</v>
      </c>
      <c r="E127" s="58">
        <v>2122.6</v>
      </c>
      <c r="F127" s="3"/>
      <c r="G127" s="3"/>
      <c r="H127" s="58">
        <v>55901.9</v>
      </c>
      <c r="I127" s="3">
        <v>3323.2</v>
      </c>
      <c r="J127" s="3"/>
      <c r="K127" s="29">
        <v>87499.3</v>
      </c>
      <c r="L127" s="29">
        <v>32554.7</v>
      </c>
      <c r="M127" s="55"/>
    </row>
    <row r="128" spans="1:13" ht="24.75" thickBot="1" x14ac:dyDescent="0.3">
      <c r="A128" s="4" t="s">
        <v>64</v>
      </c>
      <c r="B128" s="28" t="s">
        <v>23</v>
      </c>
      <c r="C128" s="29" t="s">
        <v>32</v>
      </c>
      <c r="D128" s="26">
        <f>E128+F128+G128+H128+I128+J128+K128+L128+M128</f>
        <v>120054</v>
      </c>
      <c r="E128" s="3"/>
      <c r="F128" s="3"/>
      <c r="G128" s="3"/>
      <c r="H128" s="3"/>
      <c r="I128" s="3"/>
      <c r="J128" s="3"/>
      <c r="K128" s="29">
        <v>87499.3</v>
      </c>
      <c r="L128" s="29">
        <v>32554.7</v>
      </c>
      <c r="M128" s="55"/>
    </row>
    <row r="129" spans="1:13" ht="48.75" thickBot="1" x14ac:dyDescent="0.3">
      <c r="A129" s="4" t="s">
        <v>89</v>
      </c>
      <c r="B129" s="28" t="s">
        <v>17</v>
      </c>
      <c r="C129" s="29" t="s">
        <v>32</v>
      </c>
      <c r="D129" s="26">
        <f>E129+F129+G129+H129+I129+J129+K129+L129+M129</f>
        <v>15656</v>
      </c>
      <c r="E129" s="3"/>
      <c r="F129" s="3"/>
      <c r="G129" s="3"/>
      <c r="H129" s="3">
        <v>15650.5</v>
      </c>
      <c r="I129" s="3"/>
      <c r="J129" s="3"/>
      <c r="K129" s="3">
        <f>K137</f>
        <v>0</v>
      </c>
      <c r="L129" s="3">
        <v>5.5</v>
      </c>
      <c r="M129" s="3"/>
    </row>
    <row r="130" spans="1:13" ht="36.75" thickBot="1" x14ac:dyDescent="0.3">
      <c r="A130" s="4">
        <v>13</v>
      </c>
      <c r="B130" s="28" t="s">
        <v>88</v>
      </c>
      <c r="C130" s="29" t="s">
        <v>32</v>
      </c>
      <c r="D130" s="26">
        <f>E130+F130+G130+H130+I130+J130+M130</f>
        <v>26522.9</v>
      </c>
      <c r="E130" s="3"/>
      <c r="F130" s="3"/>
      <c r="G130" s="3"/>
      <c r="H130" s="58">
        <v>25072.400000000001</v>
      </c>
      <c r="I130" s="3">
        <v>1450.5</v>
      </c>
      <c r="J130" s="3"/>
      <c r="K130" s="29" t="s">
        <v>16</v>
      </c>
      <c r="L130" s="29" t="s">
        <v>16</v>
      </c>
      <c r="M130" s="3"/>
    </row>
    <row r="131" spans="1:13" ht="27" customHeight="1" thickBot="1" x14ac:dyDescent="0.3">
      <c r="A131" s="4" t="s">
        <v>65</v>
      </c>
      <c r="B131" s="28" t="s">
        <v>24</v>
      </c>
      <c r="C131" s="29" t="s">
        <v>32</v>
      </c>
      <c r="D131" s="26">
        <f>E131+F131+G131+H131+I131+J131+M131</f>
        <v>0</v>
      </c>
      <c r="E131" s="3"/>
      <c r="F131" s="3"/>
      <c r="G131" s="3"/>
      <c r="H131" s="3"/>
      <c r="I131" s="3"/>
      <c r="J131" s="3"/>
      <c r="K131" s="29" t="s">
        <v>16</v>
      </c>
      <c r="L131" s="29" t="s">
        <v>16</v>
      </c>
      <c r="M131" s="3"/>
    </row>
    <row r="132" spans="1:13" ht="60.75" thickBot="1" x14ac:dyDescent="0.3">
      <c r="A132" s="4" t="s">
        <v>67</v>
      </c>
      <c r="B132" s="28" t="s">
        <v>66</v>
      </c>
      <c r="C132" s="29" t="s">
        <v>32</v>
      </c>
      <c r="D132" s="26">
        <f>E132+F132+G132+H132+I132+J132+M132</f>
        <v>5535.7</v>
      </c>
      <c r="E132" s="3"/>
      <c r="F132" s="3"/>
      <c r="G132" s="3"/>
      <c r="H132" s="58">
        <v>5535.7</v>
      </c>
      <c r="I132" s="3"/>
      <c r="J132" s="3"/>
      <c r="K132" s="29" t="s">
        <v>16</v>
      </c>
      <c r="L132" s="29" t="s">
        <v>16</v>
      </c>
      <c r="M132" s="3"/>
    </row>
    <row r="133" spans="1:13" ht="38.25" customHeight="1" thickBot="1" x14ac:dyDescent="0.3">
      <c r="A133" s="4" t="s">
        <v>68</v>
      </c>
      <c r="B133" s="27" t="s">
        <v>25</v>
      </c>
      <c r="C133" s="47" t="s">
        <v>32</v>
      </c>
      <c r="D133" s="26">
        <f>E133+F133+G133+H133+I133+J133+M133</f>
        <v>0</v>
      </c>
      <c r="E133" s="51"/>
      <c r="F133" s="51"/>
      <c r="G133" s="51"/>
      <c r="H133" s="51"/>
      <c r="I133" s="51"/>
      <c r="J133" s="51"/>
      <c r="K133" s="47" t="s">
        <v>16</v>
      </c>
      <c r="L133" s="47" t="s">
        <v>16</v>
      </c>
      <c r="M133" s="3"/>
    </row>
    <row r="134" spans="1:13" ht="36" customHeight="1" thickBot="1" x14ac:dyDescent="0.3">
      <c r="A134" s="4" t="s">
        <v>69</v>
      </c>
      <c r="B134" s="28" t="s">
        <v>26</v>
      </c>
      <c r="C134" s="29" t="s">
        <v>32</v>
      </c>
      <c r="D134" s="26">
        <f>E134+F134+G134+H134+I134+J134+M134</f>
        <v>0</v>
      </c>
      <c r="E134" s="3"/>
      <c r="F134" s="3"/>
      <c r="G134" s="3"/>
      <c r="H134" s="3"/>
      <c r="I134" s="3"/>
      <c r="J134" s="3"/>
      <c r="K134" s="29" t="s">
        <v>16</v>
      </c>
      <c r="L134" s="29" t="s">
        <v>16</v>
      </c>
      <c r="M134" s="3"/>
    </row>
    <row r="135" spans="1:13" ht="32.25" customHeight="1" thickBot="1" x14ac:dyDescent="0.3">
      <c r="A135" s="4" t="s">
        <v>70</v>
      </c>
      <c r="B135" s="28" t="s">
        <v>43</v>
      </c>
      <c r="C135" s="29" t="s">
        <v>32</v>
      </c>
      <c r="D135" s="26">
        <f t="shared" ref="D135:D140" si="2">E135+F135+G135+H135+I135+J135+K135+L135+M135</f>
        <v>166307.80000000002</v>
      </c>
      <c r="E135" s="58">
        <v>2000</v>
      </c>
      <c r="F135" s="3"/>
      <c r="G135" s="3"/>
      <c r="H135" s="58">
        <v>41193</v>
      </c>
      <c r="I135" s="3">
        <v>3060.8</v>
      </c>
      <c r="J135" s="3"/>
      <c r="K135" s="3">
        <v>87499.3</v>
      </c>
      <c r="L135" s="3">
        <v>32554.7</v>
      </c>
      <c r="M135" s="3"/>
    </row>
    <row r="136" spans="1:13" ht="24.75" thickBot="1" x14ac:dyDescent="0.3">
      <c r="A136" s="4" t="s">
        <v>71</v>
      </c>
      <c r="B136" s="28" t="s">
        <v>359</v>
      </c>
      <c r="C136" s="29" t="s">
        <v>32</v>
      </c>
      <c r="D136" s="26">
        <f t="shared" si="2"/>
        <v>120054</v>
      </c>
      <c r="E136" s="3"/>
      <c r="F136" s="3"/>
      <c r="G136" s="3"/>
      <c r="H136" s="3"/>
      <c r="I136" s="3"/>
      <c r="J136" s="3"/>
      <c r="K136" s="29">
        <f>K135</f>
        <v>87499.3</v>
      </c>
      <c r="L136" s="29">
        <f>L135</f>
        <v>32554.7</v>
      </c>
      <c r="M136" s="3"/>
    </row>
    <row r="137" spans="1:13" ht="18.75" customHeight="1" thickBot="1" x14ac:dyDescent="0.3">
      <c r="A137" s="4" t="s">
        <v>90</v>
      </c>
      <c r="B137" s="28" t="s">
        <v>17</v>
      </c>
      <c r="C137" s="29" t="s">
        <v>32</v>
      </c>
      <c r="D137" s="26">
        <f t="shared" si="2"/>
        <v>13332.6</v>
      </c>
      <c r="E137" s="3"/>
      <c r="F137" s="3"/>
      <c r="G137" s="3"/>
      <c r="H137" s="3">
        <v>13327.1</v>
      </c>
      <c r="I137" s="3"/>
      <c r="J137" s="3"/>
      <c r="K137" s="3"/>
      <c r="L137" s="3">
        <v>5.5</v>
      </c>
      <c r="M137" s="3"/>
    </row>
    <row r="138" spans="1:13" ht="36.75" thickBot="1" x14ac:dyDescent="0.3">
      <c r="A138" s="4" t="s">
        <v>107</v>
      </c>
      <c r="B138" s="30" t="s">
        <v>108</v>
      </c>
      <c r="C138" s="29" t="s">
        <v>32</v>
      </c>
      <c r="D138" s="26">
        <f t="shared" si="2"/>
        <v>20919.100000000002</v>
      </c>
      <c r="E138" s="3"/>
      <c r="F138" s="3"/>
      <c r="G138" s="3"/>
      <c r="H138" s="58">
        <v>19490.400000000001</v>
      </c>
      <c r="I138" s="3">
        <v>1428.7</v>
      </c>
      <c r="J138" s="3"/>
      <c r="K138" s="3"/>
      <c r="L138" s="3"/>
      <c r="M138" s="3"/>
    </row>
    <row r="139" spans="1:13" ht="40.5" customHeight="1" thickBot="1" x14ac:dyDescent="0.3">
      <c r="A139" s="4" t="s">
        <v>110</v>
      </c>
      <c r="B139" s="30" t="s">
        <v>39</v>
      </c>
      <c r="C139" s="29" t="s">
        <v>32</v>
      </c>
      <c r="D139" s="26">
        <f t="shared" si="2"/>
        <v>0</v>
      </c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36.75" thickBot="1" x14ac:dyDescent="0.3">
      <c r="A140" s="4" t="s">
        <v>72</v>
      </c>
      <c r="B140" s="30" t="s">
        <v>91</v>
      </c>
      <c r="C140" s="29" t="s">
        <v>32</v>
      </c>
      <c r="D140" s="26">
        <f t="shared" si="2"/>
        <v>164592.79999999999</v>
      </c>
      <c r="E140" s="59">
        <v>2000</v>
      </c>
      <c r="F140" s="3"/>
      <c r="G140" s="3"/>
      <c r="H140" s="58">
        <v>40251.800000000003</v>
      </c>
      <c r="I140" s="58">
        <v>2640.7</v>
      </c>
      <c r="J140" s="3"/>
      <c r="K140" s="3">
        <v>87499.3</v>
      </c>
      <c r="L140" s="3">
        <v>32201</v>
      </c>
      <c r="M140" s="3"/>
    </row>
    <row r="141" spans="1:13" ht="24.75" thickBot="1" x14ac:dyDescent="0.3">
      <c r="A141" s="4" t="s">
        <v>100</v>
      </c>
      <c r="B141" s="30" t="s">
        <v>360</v>
      </c>
      <c r="C141" s="29" t="s">
        <v>32</v>
      </c>
      <c r="D141" s="51">
        <f>1663.734+543+3064.3+45391.8+33710.32+863.5+137473.9+1440</f>
        <v>224150.554</v>
      </c>
      <c r="E141" s="47" t="s">
        <v>16</v>
      </c>
      <c r="F141" s="47" t="s">
        <v>16</v>
      </c>
      <c r="G141" s="47" t="s">
        <v>16</v>
      </c>
      <c r="H141" s="47" t="s">
        <v>16</v>
      </c>
      <c r="I141" s="47" t="s">
        <v>16</v>
      </c>
      <c r="J141" s="47" t="s">
        <v>16</v>
      </c>
      <c r="K141" s="47" t="s">
        <v>16</v>
      </c>
      <c r="L141" s="47" t="s">
        <v>16</v>
      </c>
      <c r="M141" s="47" t="s">
        <v>16</v>
      </c>
    </row>
    <row r="142" spans="1:13" ht="95.25" customHeight="1" thickBot="1" x14ac:dyDescent="0.3">
      <c r="A142" s="4" t="s">
        <v>73</v>
      </c>
      <c r="B142" s="60" t="s">
        <v>361</v>
      </c>
      <c r="C142" s="47" t="s">
        <v>32</v>
      </c>
      <c r="D142" s="51">
        <v>23335.4</v>
      </c>
      <c r="E142" s="47" t="s">
        <v>16</v>
      </c>
      <c r="F142" s="47" t="s">
        <v>16</v>
      </c>
      <c r="G142" s="47" t="s">
        <v>16</v>
      </c>
      <c r="H142" s="47" t="s">
        <v>16</v>
      </c>
      <c r="I142" s="47" t="s">
        <v>16</v>
      </c>
      <c r="J142" s="47" t="s">
        <v>16</v>
      </c>
      <c r="K142" s="47" t="s">
        <v>16</v>
      </c>
      <c r="L142" s="47" t="s">
        <v>16</v>
      </c>
      <c r="M142" s="47" t="s">
        <v>16</v>
      </c>
    </row>
    <row r="143" spans="1:13" ht="15.75" thickBot="1" x14ac:dyDescent="0.3">
      <c r="A143" s="137" t="s">
        <v>44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9"/>
    </row>
    <row r="144" spans="1:13" ht="81" customHeight="1" thickBot="1" x14ac:dyDescent="0.3">
      <c r="A144" s="4" t="s">
        <v>74</v>
      </c>
      <c r="B144" s="30" t="s">
        <v>41</v>
      </c>
      <c r="C144" s="29" t="s">
        <v>27</v>
      </c>
      <c r="D144" s="29">
        <f>E144+F144+G144+H144+I144+J144</f>
        <v>27</v>
      </c>
      <c r="E144" s="3">
        <v>1</v>
      </c>
      <c r="F144" s="3"/>
      <c r="G144" s="3"/>
      <c r="H144" s="3">
        <v>21</v>
      </c>
      <c r="I144" s="3">
        <v>5</v>
      </c>
      <c r="J144" s="3"/>
      <c r="K144" s="47" t="s">
        <v>16</v>
      </c>
      <c r="L144" s="47" t="s">
        <v>16</v>
      </c>
      <c r="M144" s="26" t="s">
        <v>16</v>
      </c>
    </row>
    <row r="145" spans="1:13" ht="31.5" customHeight="1" thickBot="1" x14ac:dyDescent="0.3">
      <c r="A145" s="4" t="s">
        <v>75</v>
      </c>
      <c r="B145" s="30" t="s">
        <v>362</v>
      </c>
      <c r="C145" s="29" t="s">
        <v>27</v>
      </c>
      <c r="D145" s="29">
        <f t="shared" ref="D145:D153" si="3">E145+F145+G145+H145+I145+J145</f>
        <v>27</v>
      </c>
      <c r="E145" s="3">
        <v>1</v>
      </c>
      <c r="F145" s="3"/>
      <c r="G145" s="3"/>
      <c r="H145" s="3">
        <v>21</v>
      </c>
      <c r="I145" s="3">
        <v>5</v>
      </c>
      <c r="J145" s="3"/>
      <c r="K145" s="47" t="s">
        <v>16</v>
      </c>
      <c r="L145" s="47" t="s">
        <v>16</v>
      </c>
      <c r="M145" s="26" t="s">
        <v>16</v>
      </c>
    </row>
    <row r="146" spans="1:13" ht="77.25" customHeight="1" thickBot="1" x14ac:dyDescent="0.3">
      <c r="A146" s="4" t="s">
        <v>76</v>
      </c>
      <c r="B146" s="30" t="s">
        <v>363</v>
      </c>
      <c r="C146" s="29" t="s">
        <v>27</v>
      </c>
      <c r="D146" s="29">
        <f t="shared" si="3"/>
        <v>6</v>
      </c>
      <c r="E146" s="3"/>
      <c r="F146" s="3"/>
      <c r="G146" s="3"/>
      <c r="H146" s="3">
        <v>4</v>
      </c>
      <c r="I146" s="3">
        <v>2</v>
      </c>
      <c r="J146" s="3"/>
      <c r="K146" s="47" t="s">
        <v>16</v>
      </c>
      <c r="L146" s="47" t="s">
        <v>16</v>
      </c>
      <c r="M146" s="26" t="s">
        <v>16</v>
      </c>
    </row>
    <row r="147" spans="1:13" ht="35.25" customHeight="1" thickBot="1" x14ac:dyDescent="0.3">
      <c r="A147" s="4" t="s">
        <v>77</v>
      </c>
      <c r="B147" s="30" t="s">
        <v>362</v>
      </c>
      <c r="C147" s="29" t="s">
        <v>27</v>
      </c>
      <c r="D147" s="29">
        <f t="shared" si="3"/>
        <v>6</v>
      </c>
      <c r="E147" s="3"/>
      <c r="F147" s="3"/>
      <c r="G147" s="3"/>
      <c r="H147" s="3">
        <v>4</v>
      </c>
      <c r="I147" s="3">
        <v>2</v>
      </c>
      <c r="J147" s="3"/>
      <c r="K147" s="47" t="s">
        <v>16</v>
      </c>
      <c r="L147" s="47" t="s">
        <v>16</v>
      </c>
      <c r="M147" s="26" t="s">
        <v>16</v>
      </c>
    </row>
    <row r="148" spans="1:13" ht="102" customHeight="1" thickBot="1" x14ac:dyDescent="0.3">
      <c r="A148" s="4" t="s">
        <v>78</v>
      </c>
      <c r="B148" s="30" t="s">
        <v>51</v>
      </c>
      <c r="C148" s="29" t="s">
        <v>27</v>
      </c>
      <c r="D148" s="29">
        <f t="shared" si="3"/>
        <v>16</v>
      </c>
      <c r="E148" s="3"/>
      <c r="F148" s="3"/>
      <c r="G148" s="3"/>
      <c r="H148" s="3">
        <v>16</v>
      </c>
      <c r="I148" s="3"/>
      <c r="J148" s="3"/>
      <c r="K148" s="47" t="s">
        <v>16</v>
      </c>
      <c r="L148" s="47" t="s">
        <v>16</v>
      </c>
      <c r="M148" s="26" t="s">
        <v>16</v>
      </c>
    </row>
    <row r="149" spans="1:13" ht="25.5" customHeight="1" thickBot="1" x14ac:dyDescent="0.3">
      <c r="A149" s="4" t="s">
        <v>79</v>
      </c>
      <c r="B149" s="30" t="s">
        <v>52</v>
      </c>
      <c r="C149" s="29" t="s">
        <v>27</v>
      </c>
      <c r="D149" s="29">
        <f t="shared" si="3"/>
        <v>16</v>
      </c>
      <c r="E149" s="3"/>
      <c r="F149" s="3"/>
      <c r="G149" s="3"/>
      <c r="H149" s="3">
        <v>16</v>
      </c>
      <c r="I149" s="3"/>
      <c r="J149" s="3"/>
      <c r="K149" s="47" t="s">
        <v>16</v>
      </c>
      <c r="L149" s="47" t="s">
        <v>16</v>
      </c>
      <c r="M149" s="26" t="s">
        <v>16</v>
      </c>
    </row>
    <row r="150" spans="1:13" ht="54.75" customHeight="1" thickBot="1" x14ac:dyDescent="0.3">
      <c r="A150" s="4" t="s">
        <v>80</v>
      </c>
      <c r="B150" s="30" t="s">
        <v>364</v>
      </c>
      <c r="C150" s="29" t="s">
        <v>32</v>
      </c>
      <c r="D150" s="29">
        <f t="shared" si="3"/>
        <v>28545.9</v>
      </c>
      <c r="E150" s="58">
        <v>2000</v>
      </c>
      <c r="F150" s="3"/>
      <c r="G150" s="3"/>
      <c r="H150" s="58">
        <v>25396.5</v>
      </c>
      <c r="I150" s="3">
        <v>1149.4000000000001</v>
      </c>
      <c r="J150" s="3"/>
      <c r="K150" s="29" t="s">
        <v>16</v>
      </c>
      <c r="L150" s="29" t="s">
        <v>16</v>
      </c>
      <c r="M150" s="26" t="s">
        <v>16</v>
      </c>
    </row>
    <row r="151" spans="1:13" ht="18.75" customHeight="1" thickBot="1" x14ac:dyDescent="0.3">
      <c r="A151" s="4" t="s">
        <v>81</v>
      </c>
      <c r="B151" s="30" t="s">
        <v>362</v>
      </c>
      <c r="C151" s="29" t="s">
        <v>32</v>
      </c>
      <c r="D151" s="29">
        <f t="shared" si="3"/>
        <v>28545.9</v>
      </c>
      <c r="E151" s="58">
        <v>2000</v>
      </c>
      <c r="F151" s="3"/>
      <c r="G151" s="3"/>
      <c r="H151" s="61">
        <v>25396.5</v>
      </c>
      <c r="I151" s="3">
        <v>1149.4000000000001</v>
      </c>
      <c r="J151" s="3"/>
      <c r="K151" s="29" t="s">
        <v>16</v>
      </c>
      <c r="L151" s="29" t="s">
        <v>16</v>
      </c>
      <c r="M151" s="26" t="s">
        <v>16</v>
      </c>
    </row>
    <row r="152" spans="1:13" ht="12.75" customHeight="1" thickBot="1" x14ac:dyDescent="0.3">
      <c r="A152" s="4" t="s">
        <v>111</v>
      </c>
      <c r="B152" s="30" t="s">
        <v>365</v>
      </c>
      <c r="C152" s="29" t="s">
        <v>32</v>
      </c>
      <c r="D152" s="29">
        <f t="shared" si="3"/>
        <v>4749.7999999999993</v>
      </c>
      <c r="E152" s="3"/>
      <c r="F152" s="3"/>
      <c r="G152" s="62"/>
      <c r="H152" s="63">
        <v>4551.3999999999996</v>
      </c>
      <c r="I152" s="3">
        <v>198.4</v>
      </c>
      <c r="J152" s="3"/>
      <c r="K152" s="29" t="s">
        <v>16</v>
      </c>
      <c r="L152" s="29" t="s">
        <v>16</v>
      </c>
      <c r="M152" s="26" t="s">
        <v>16</v>
      </c>
    </row>
    <row r="153" spans="1:13" ht="33" customHeight="1" thickBot="1" x14ac:dyDescent="0.3">
      <c r="A153" s="4" t="s">
        <v>112</v>
      </c>
      <c r="B153" s="30" t="s">
        <v>362</v>
      </c>
      <c r="C153" s="29" t="s">
        <v>32</v>
      </c>
      <c r="D153" s="29">
        <f t="shared" si="3"/>
        <v>4749.7999999999993</v>
      </c>
      <c r="E153" s="3"/>
      <c r="F153" s="3"/>
      <c r="G153" s="62"/>
      <c r="H153" s="64">
        <v>4551.3999999999996</v>
      </c>
      <c r="I153" s="3">
        <v>198.4</v>
      </c>
      <c r="J153" s="3"/>
      <c r="K153" s="29" t="s">
        <v>16</v>
      </c>
      <c r="L153" s="29" t="s">
        <v>16</v>
      </c>
      <c r="M153" s="26" t="s">
        <v>16</v>
      </c>
    </row>
    <row r="154" spans="1:13" ht="106.5" customHeight="1" thickBot="1" x14ac:dyDescent="0.3">
      <c r="A154" s="4" t="s">
        <v>113</v>
      </c>
      <c r="B154" s="30" t="s">
        <v>102</v>
      </c>
      <c r="C154" s="29" t="s">
        <v>32</v>
      </c>
      <c r="D154" s="65">
        <f>E154+F154+G154+I154+J154+H154</f>
        <v>1166.2</v>
      </c>
      <c r="E154" s="3"/>
      <c r="F154" s="3"/>
      <c r="G154" s="3"/>
      <c r="H154" s="58">
        <v>1166.2</v>
      </c>
      <c r="I154" s="3"/>
      <c r="J154" s="3"/>
      <c r="K154" s="29" t="s">
        <v>16</v>
      </c>
      <c r="L154" s="29" t="s">
        <v>16</v>
      </c>
      <c r="M154" s="26" t="s">
        <v>16</v>
      </c>
    </row>
    <row r="155" spans="1:13" ht="33.75" customHeight="1" thickBot="1" x14ac:dyDescent="0.3">
      <c r="A155" s="4" t="s">
        <v>114</v>
      </c>
      <c r="B155" s="30" t="s">
        <v>362</v>
      </c>
      <c r="C155" s="29" t="s">
        <v>32</v>
      </c>
      <c r="D155" s="65">
        <f>E155+F155+G155+I155+J155+H155</f>
        <v>1166.2</v>
      </c>
      <c r="E155" s="3"/>
      <c r="F155" s="3"/>
      <c r="G155" s="3"/>
      <c r="H155" s="58">
        <v>1166.2</v>
      </c>
      <c r="I155" s="3"/>
      <c r="J155" s="3"/>
      <c r="K155" s="29" t="s">
        <v>16</v>
      </c>
      <c r="L155" s="29" t="s">
        <v>16</v>
      </c>
      <c r="M155" s="26" t="s">
        <v>16</v>
      </c>
    </row>
    <row r="156" spans="1:13" ht="73.5" customHeight="1" thickBot="1" x14ac:dyDescent="0.35">
      <c r="A156" s="54"/>
      <c r="B156" s="54"/>
      <c r="C156" s="102" t="s">
        <v>377</v>
      </c>
      <c r="D156" s="103"/>
      <c r="E156" s="103"/>
      <c r="F156" s="103"/>
      <c r="G156" s="103"/>
      <c r="H156" s="103"/>
      <c r="I156" s="103"/>
      <c r="J156" s="103"/>
      <c r="K156" s="103"/>
      <c r="L156" s="103"/>
      <c r="M156" s="54"/>
    </row>
    <row r="157" spans="1:13" ht="18.75" customHeight="1" x14ac:dyDescent="0.3">
      <c r="A157" s="123" t="s">
        <v>0</v>
      </c>
      <c r="B157" s="123" t="s">
        <v>1</v>
      </c>
      <c r="C157" s="123" t="s">
        <v>2</v>
      </c>
      <c r="D157" s="123" t="s">
        <v>3</v>
      </c>
      <c r="E157" s="126" t="s">
        <v>4</v>
      </c>
      <c r="F157" s="127"/>
      <c r="G157" s="127"/>
      <c r="H157" s="127"/>
      <c r="I157" s="127"/>
      <c r="J157" s="127"/>
      <c r="K157" s="127"/>
      <c r="L157" s="128"/>
      <c r="M157" s="66"/>
    </row>
    <row r="158" spans="1:13" ht="72.75" customHeight="1" x14ac:dyDescent="0.3">
      <c r="A158" s="124"/>
      <c r="B158" s="124"/>
      <c r="C158" s="124"/>
      <c r="D158" s="124"/>
      <c r="E158" s="129" t="s">
        <v>5</v>
      </c>
      <c r="F158" s="130"/>
      <c r="G158" s="130"/>
      <c r="H158" s="130"/>
      <c r="I158" s="130"/>
      <c r="J158" s="131"/>
      <c r="K158" s="132" t="s">
        <v>6</v>
      </c>
      <c r="L158" s="133"/>
      <c r="M158" s="66"/>
    </row>
    <row r="159" spans="1:13" ht="18.75" customHeight="1" x14ac:dyDescent="0.3">
      <c r="A159" s="124"/>
      <c r="B159" s="124"/>
      <c r="C159" s="124"/>
      <c r="D159" s="124"/>
      <c r="E159" s="129" t="s">
        <v>7</v>
      </c>
      <c r="F159" s="130"/>
      <c r="G159" s="131"/>
      <c r="H159" s="136" t="s">
        <v>8</v>
      </c>
      <c r="I159" s="136" t="s">
        <v>9</v>
      </c>
      <c r="J159" s="136" t="s">
        <v>10</v>
      </c>
      <c r="K159" s="134"/>
      <c r="L159" s="135"/>
      <c r="M159" s="66"/>
    </row>
    <row r="160" spans="1:13" ht="84" x14ac:dyDescent="0.3">
      <c r="A160" s="125"/>
      <c r="B160" s="125"/>
      <c r="C160" s="125"/>
      <c r="D160" s="125"/>
      <c r="E160" s="31" t="s">
        <v>11</v>
      </c>
      <c r="F160" s="31" t="s">
        <v>12</v>
      </c>
      <c r="G160" s="31" t="s">
        <v>99</v>
      </c>
      <c r="H160" s="125"/>
      <c r="I160" s="125"/>
      <c r="J160" s="125"/>
      <c r="K160" s="31" t="s">
        <v>14</v>
      </c>
      <c r="L160" s="31" t="s">
        <v>15</v>
      </c>
      <c r="M160" s="66"/>
    </row>
    <row r="161" spans="1:13" ht="19.5" thickBot="1" x14ac:dyDescent="0.35">
      <c r="A161" s="31">
        <v>1</v>
      </c>
      <c r="B161" s="31">
        <v>2</v>
      </c>
      <c r="C161" s="31">
        <v>3</v>
      </c>
      <c r="D161" s="31">
        <v>4</v>
      </c>
      <c r="E161" s="31">
        <v>5</v>
      </c>
      <c r="F161" s="31">
        <v>6</v>
      </c>
      <c r="G161" s="31">
        <v>7</v>
      </c>
      <c r="H161" s="31">
        <v>8</v>
      </c>
      <c r="I161" s="31">
        <v>9</v>
      </c>
      <c r="J161" s="31">
        <v>10</v>
      </c>
      <c r="K161" s="31">
        <v>11</v>
      </c>
      <c r="L161" s="31">
        <v>12</v>
      </c>
      <c r="M161" s="66"/>
    </row>
    <row r="162" spans="1:13" ht="81.75" customHeight="1" thickBot="1" x14ac:dyDescent="0.35">
      <c r="A162" s="31">
        <v>1</v>
      </c>
      <c r="B162" s="67" t="s">
        <v>166</v>
      </c>
      <c r="C162" s="31" t="s">
        <v>27</v>
      </c>
      <c r="D162" s="31">
        <f>E162+F162+G162+H162+I162+J162</f>
        <v>5</v>
      </c>
      <c r="E162" s="31"/>
      <c r="F162" s="31"/>
      <c r="G162" s="31"/>
      <c r="H162" s="31">
        <f>2+2</f>
        <v>4</v>
      </c>
      <c r="I162" s="31">
        <v>1</v>
      </c>
      <c r="J162" s="31"/>
      <c r="K162" s="31" t="s">
        <v>16</v>
      </c>
      <c r="L162" s="31" t="s">
        <v>16</v>
      </c>
      <c r="M162" s="66"/>
    </row>
    <row r="163" spans="1:13" ht="149.25" customHeight="1" thickBot="1" x14ac:dyDescent="0.35">
      <c r="A163" s="31" t="s">
        <v>167</v>
      </c>
      <c r="B163" s="68" t="s">
        <v>168</v>
      </c>
      <c r="C163" s="31" t="s">
        <v>27</v>
      </c>
      <c r="D163" s="31">
        <f>E163+F163+G163+H163+J163</f>
        <v>2</v>
      </c>
      <c r="E163" s="31"/>
      <c r="F163" s="31"/>
      <c r="G163" s="31"/>
      <c r="H163" s="31">
        <f>2</f>
        <v>2</v>
      </c>
      <c r="I163" s="31" t="s">
        <v>16</v>
      </c>
      <c r="J163" s="31"/>
      <c r="K163" s="31" t="s">
        <v>16</v>
      </c>
      <c r="L163" s="31" t="s">
        <v>16</v>
      </c>
      <c r="M163" s="66"/>
    </row>
    <row r="164" spans="1:13" ht="72.75" thickBot="1" x14ac:dyDescent="0.35">
      <c r="A164" s="69">
        <v>2</v>
      </c>
      <c r="B164" s="68" t="s">
        <v>366</v>
      </c>
      <c r="C164" s="31" t="s">
        <v>27</v>
      </c>
      <c r="D164" s="31">
        <f>E164+F164+G164+H164+I164+J164</f>
        <v>2</v>
      </c>
      <c r="E164" s="31"/>
      <c r="F164" s="31"/>
      <c r="G164" s="31"/>
      <c r="H164" s="31">
        <f>2</f>
        <v>2</v>
      </c>
      <c r="I164" s="31"/>
      <c r="J164" s="31"/>
      <c r="K164" s="31" t="s">
        <v>16</v>
      </c>
      <c r="L164" s="31" t="s">
        <v>16</v>
      </c>
      <c r="M164" s="66"/>
    </row>
    <row r="165" spans="1:13" ht="141.75" customHeight="1" thickBot="1" x14ac:dyDescent="0.35">
      <c r="A165" s="70" t="s">
        <v>30</v>
      </c>
      <c r="B165" s="68" t="s">
        <v>367</v>
      </c>
      <c r="C165" s="31" t="s">
        <v>27</v>
      </c>
      <c r="D165" s="31">
        <f>E165+F165+G165+H165+J165</f>
        <v>0</v>
      </c>
      <c r="E165" s="31"/>
      <c r="F165" s="31"/>
      <c r="G165" s="31"/>
      <c r="H165" s="31"/>
      <c r="I165" s="31" t="s">
        <v>16</v>
      </c>
      <c r="J165" s="31"/>
      <c r="K165" s="31" t="s">
        <v>16</v>
      </c>
      <c r="L165" s="31" t="s">
        <v>16</v>
      </c>
      <c r="M165" s="66"/>
    </row>
    <row r="166" spans="1:13" ht="84.75" customHeight="1" thickBot="1" x14ac:dyDescent="0.35">
      <c r="A166" s="71" t="s">
        <v>47</v>
      </c>
      <c r="B166" s="28" t="s">
        <v>169</v>
      </c>
      <c r="C166" s="31" t="s">
        <v>32</v>
      </c>
      <c r="D166" s="32">
        <f>E166+F166+G166+H166+I166+J166+K166+L166</f>
        <v>33657.089</v>
      </c>
      <c r="E166" s="32"/>
      <c r="F166" s="32"/>
      <c r="G166" s="32"/>
      <c r="H166" s="32">
        <f>8648.85+14064.179</f>
        <v>22713.029000000002</v>
      </c>
      <c r="I166" s="32">
        <v>666.67</v>
      </c>
      <c r="J166" s="32"/>
      <c r="K166" s="32">
        <f>595.09+6135.5</f>
        <v>6730.59</v>
      </c>
      <c r="L166" s="32">
        <f>1251.1+2295.7</f>
        <v>3546.7999999999997</v>
      </c>
      <c r="M166" s="66"/>
    </row>
    <row r="167" spans="1:13" ht="79.5" customHeight="1" thickBot="1" x14ac:dyDescent="0.35">
      <c r="A167" s="72" t="s">
        <v>33</v>
      </c>
      <c r="B167" s="28" t="s">
        <v>170</v>
      </c>
      <c r="C167" s="31" t="s">
        <v>32</v>
      </c>
      <c r="D167" s="31">
        <f>E167+F167+G167+H167+J167</f>
        <v>7738.5</v>
      </c>
      <c r="E167" s="31"/>
      <c r="F167" s="31"/>
      <c r="G167" s="31"/>
      <c r="H167" s="31">
        <f>7738.5</f>
        <v>7738.5</v>
      </c>
      <c r="I167" s="31" t="s">
        <v>16</v>
      </c>
      <c r="J167" s="31"/>
      <c r="K167" s="31" t="s">
        <v>16</v>
      </c>
      <c r="L167" s="31" t="s">
        <v>16</v>
      </c>
      <c r="M167" s="66"/>
    </row>
    <row r="168" spans="1:13" ht="42.75" customHeight="1" thickBot="1" x14ac:dyDescent="0.35">
      <c r="A168" s="71" t="s">
        <v>34</v>
      </c>
      <c r="B168" s="28" t="s">
        <v>171</v>
      </c>
      <c r="C168" s="31" t="s">
        <v>32</v>
      </c>
      <c r="D168" s="32">
        <f>E168+F168+G168+H168+I168+J168+K168+L168</f>
        <v>21831.319799999997</v>
      </c>
      <c r="E168" s="32"/>
      <c r="F168" s="32"/>
      <c r="G168" s="32"/>
      <c r="H168" s="32">
        <f>7738.5+3858.8098</f>
        <v>11597.309799999999</v>
      </c>
      <c r="I168" s="32">
        <v>571.21</v>
      </c>
      <c r="J168" s="31"/>
      <c r="K168" s="31">
        <f>28+6135.5</f>
        <v>6163.5</v>
      </c>
      <c r="L168" s="31">
        <f>1203.6+2295.7</f>
        <v>3499.2999999999997</v>
      </c>
      <c r="M168" s="66"/>
    </row>
    <row r="169" spans="1:13" ht="84.75" thickBot="1" x14ac:dyDescent="0.35">
      <c r="A169" s="71" t="s">
        <v>48</v>
      </c>
      <c r="B169" s="28" t="s">
        <v>368</v>
      </c>
      <c r="C169" s="31" t="s">
        <v>32</v>
      </c>
      <c r="D169" s="32">
        <f>E169+F169+G169+H169+I169+J169+K169+L169</f>
        <v>2557.9</v>
      </c>
      <c r="E169" s="32"/>
      <c r="F169" s="32"/>
      <c r="G169" s="32"/>
      <c r="H169" s="32">
        <f>2187.65</f>
        <v>2187.65</v>
      </c>
      <c r="I169" s="32"/>
      <c r="J169" s="32"/>
      <c r="K169" s="32"/>
      <c r="L169" s="32">
        <f>370.25</f>
        <v>370.25</v>
      </c>
      <c r="M169" s="66"/>
    </row>
    <row r="170" spans="1:13" ht="106.5" customHeight="1" thickBot="1" x14ac:dyDescent="0.35">
      <c r="A170" s="71" t="s">
        <v>35</v>
      </c>
      <c r="B170" s="28" t="s">
        <v>369</v>
      </c>
      <c r="C170" s="31" t="s">
        <v>32</v>
      </c>
      <c r="D170" s="31">
        <f>E170+F170+G170+H170+J170</f>
        <v>0</v>
      </c>
      <c r="E170" s="31"/>
      <c r="F170" s="31"/>
      <c r="G170" s="31"/>
      <c r="H170" s="31"/>
      <c r="I170" s="31" t="s">
        <v>16</v>
      </c>
      <c r="J170" s="31"/>
      <c r="K170" s="31" t="s">
        <v>16</v>
      </c>
      <c r="L170" s="31" t="s">
        <v>16</v>
      </c>
      <c r="M170" s="66"/>
    </row>
    <row r="171" spans="1:13" ht="75.75" customHeight="1" thickBot="1" x14ac:dyDescent="0.35">
      <c r="A171" s="71" t="s">
        <v>49</v>
      </c>
      <c r="B171" s="28" t="s">
        <v>172</v>
      </c>
      <c r="C171" s="31" t="s">
        <v>27</v>
      </c>
      <c r="D171" s="31">
        <f>E171+F171+G171+H171+I171+J171+K171+L171</f>
        <v>18</v>
      </c>
      <c r="E171" s="31"/>
      <c r="F171" s="31"/>
      <c r="G171" s="31"/>
      <c r="H171" s="31">
        <f>1+1</f>
        <v>2</v>
      </c>
      <c r="I171" s="31">
        <v>3</v>
      </c>
      <c r="J171" s="31"/>
      <c r="K171" s="31">
        <f>1</f>
        <v>1</v>
      </c>
      <c r="L171" s="31">
        <f>11+1</f>
        <v>12</v>
      </c>
      <c r="M171" s="66"/>
    </row>
    <row r="172" spans="1:13" ht="72.75" thickBot="1" x14ac:dyDescent="0.35">
      <c r="A172" s="71" t="s">
        <v>53</v>
      </c>
      <c r="B172" s="28" t="s">
        <v>370</v>
      </c>
      <c r="C172" s="31" t="s">
        <v>27</v>
      </c>
      <c r="D172" s="31">
        <f>E172+F172+G172+H172+J172</f>
        <v>0</v>
      </c>
      <c r="E172" s="31"/>
      <c r="F172" s="31"/>
      <c r="G172" s="31"/>
      <c r="H172" s="31"/>
      <c r="I172" s="31" t="s">
        <v>16</v>
      </c>
      <c r="J172" s="31"/>
      <c r="K172" s="31" t="s">
        <v>16</v>
      </c>
      <c r="L172" s="31" t="s">
        <v>16</v>
      </c>
      <c r="M172" s="66"/>
    </row>
    <row r="173" spans="1:13" ht="69.75" customHeight="1" thickBot="1" x14ac:dyDescent="0.35">
      <c r="A173" s="71" t="s">
        <v>55</v>
      </c>
      <c r="B173" s="28" t="s">
        <v>173</v>
      </c>
      <c r="C173" s="31" t="s">
        <v>27</v>
      </c>
      <c r="D173" s="31">
        <f>E173+F173+G173+H173+I173+J173</f>
        <v>0</v>
      </c>
      <c r="E173" s="31"/>
      <c r="F173" s="31"/>
      <c r="G173" s="31"/>
      <c r="H173" s="31"/>
      <c r="I173" s="31"/>
      <c r="J173" s="31"/>
      <c r="K173" s="31" t="s">
        <v>16</v>
      </c>
      <c r="L173" s="31" t="s">
        <v>16</v>
      </c>
      <c r="M173" s="66"/>
    </row>
    <row r="174" spans="1:13" ht="99.75" customHeight="1" thickBot="1" x14ac:dyDescent="0.35">
      <c r="A174" s="71" t="s">
        <v>56</v>
      </c>
      <c r="B174" s="28" t="s">
        <v>371</v>
      </c>
      <c r="C174" s="31" t="s">
        <v>27</v>
      </c>
      <c r="D174" s="31">
        <f>E174+F174+G174+H174+J174</f>
        <v>0</v>
      </c>
      <c r="E174" s="31"/>
      <c r="F174" s="31"/>
      <c r="G174" s="31"/>
      <c r="H174" s="31"/>
      <c r="I174" s="31" t="s">
        <v>16</v>
      </c>
      <c r="J174" s="31"/>
      <c r="K174" s="31" t="s">
        <v>16</v>
      </c>
      <c r="L174" s="31" t="s">
        <v>16</v>
      </c>
      <c r="M174" s="66"/>
    </row>
    <row r="175" spans="1:13" ht="72.75" customHeight="1" thickBot="1" x14ac:dyDescent="0.35">
      <c r="A175" s="71" t="s">
        <v>120</v>
      </c>
      <c r="B175" s="27" t="s">
        <v>174</v>
      </c>
      <c r="C175" s="31" t="s">
        <v>27</v>
      </c>
      <c r="D175" s="31">
        <f>E175+F175+G175+H175+I175+J175+K175+L175</f>
        <v>20</v>
      </c>
      <c r="E175" s="31"/>
      <c r="F175" s="31"/>
      <c r="G175" s="31"/>
      <c r="H175" s="31">
        <f>1+3</f>
        <v>4</v>
      </c>
      <c r="I175" s="31">
        <v>3</v>
      </c>
      <c r="J175" s="31"/>
      <c r="K175" s="31">
        <f>1</f>
        <v>1</v>
      </c>
      <c r="L175" s="31">
        <f>11+1</f>
        <v>12</v>
      </c>
      <c r="M175" s="66"/>
    </row>
    <row r="176" spans="1:13" ht="81" customHeight="1" thickBot="1" x14ac:dyDescent="0.35">
      <c r="A176" s="71" t="s">
        <v>58</v>
      </c>
      <c r="B176" s="28" t="s">
        <v>372</v>
      </c>
      <c r="C176" s="31" t="s">
        <v>27</v>
      </c>
      <c r="D176" s="31">
        <f>E176+F176+G176+H176+J176</f>
        <v>0</v>
      </c>
      <c r="E176" s="31"/>
      <c r="F176" s="31"/>
      <c r="G176" s="31"/>
      <c r="H176" s="31"/>
      <c r="I176" s="31" t="s">
        <v>16</v>
      </c>
      <c r="J176" s="31"/>
      <c r="K176" s="31" t="s">
        <v>16</v>
      </c>
      <c r="L176" s="31" t="s">
        <v>16</v>
      </c>
      <c r="M176" s="66"/>
    </row>
    <row r="177" spans="1:13" ht="42.75" customHeight="1" thickBot="1" x14ac:dyDescent="0.35">
      <c r="A177" s="71" t="s">
        <v>175</v>
      </c>
      <c r="B177" s="28" t="s">
        <v>176</v>
      </c>
      <c r="C177" s="31" t="s">
        <v>27</v>
      </c>
      <c r="D177" s="31">
        <f>E177+F177+G177+H177+I177+J177</f>
        <v>5</v>
      </c>
      <c r="E177" s="31"/>
      <c r="F177" s="31"/>
      <c r="G177" s="31"/>
      <c r="H177" s="31">
        <f>1+1</f>
        <v>2</v>
      </c>
      <c r="I177" s="31">
        <v>3</v>
      </c>
      <c r="J177" s="31"/>
      <c r="K177" s="31" t="s">
        <v>16</v>
      </c>
      <c r="L177" s="31" t="s">
        <v>16</v>
      </c>
      <c r="M177" s="66"/>
    </row>
    <row r="178" spans="1:13" ht="51.75" customHeight="1" thickBot="1" x14ac:dyDescent="0.35">
      <c r="A178" s="71" t="s">
        <v>177</v>
      </c>
      <c r="B178" s="28" t="s">
        <v>178</v>
      </c>
      <c r="C178" s="31" t="s">
        <v>27</v>
      </c>
      <c r="D178" s="31">
        <f>E178+F178+G178+H178+I178+J178</f>
        <v>1</v>
      </c>
      <c r="E178" s="31"/>
      <c r="F178" s="31"/>
      <c r="G178" s="31"/>
      <c r="H178" s="31">
        <f>1</f>
        <v>1</v>
      </c>
      <c r="I178" s="31"/>
      <c r="J178" s="31"/>
      <c r="K178" s="31" t="s">
        <v>16</v>
      </c>
      <c r="L178" s="31" t="s">
        <v>16</v>
      </c>
      <c r="M178" s="66"/>
    </row>
    <row r="179" spans="1:13" ht="75.75" customHeight="1" thickBot="1" x14ac:dyDescent="0.35">
      <c r="A179" s="71" t="s">
        <v>121</v>
      </c>
      <c r="B179" s="28" t="s">
        <v>179</v>
      </c>
      <c r="C179" s="31" t="s">
        <v>32</v>
      </c>
      <c r="D179" s="32">
        <f>E179+F179+G179+H179+I179+J179+K179+L179</f>
        <v>10198.195</v>
      </c>
      <c r="E179" s="32"/>
      <c r="F179" s="32"/>
      <c r="G179" s="32"/>
      <c r="H179" s="32">
        <f>910.35+7875.715</f>
        <v>8786.0650000000005</v>
      </c>
      <c r="I179" s="32">
        <v>671.14</v>
      </c>
      <c r="J179" s="32"/>
      <c r="K179" s="32">
        <f>595.09</f>
        <v>595.09</v>
      </c>
      <c r="L179" s="32">
        <f>140.36+5.54</f>
        <v>145.9</v>
      </c>
      <c r="M179" s="66"/>
    </row>
    <row r="180" spans="1:13" ht="81" customHeight="1" thickBot="1" x14ac:dyDescent="0.35">
      <c r="A180" s="71" t="s">
        <v>59</v>
      </c>
      <c r="B180" s="28" t="s">
        <v>373</v>
      </c>
      <c r="C180" s="31" t="s">
        <v>32</v>
      </c>
      <c r="D180" s="31">
        <f>E180+F180+G180+H180+J180</f>
        <v>0</v>
      </c>
      <c r="E180" s="31"/>
      <c r="F180" s="31"/>
      <c r="G180" s="31"/>
      <c r="H180" s="31"/>
      <c r="I180" s="31" t="s">
        <v>16</v>
      </c>
      <c r="J180" s="31"/>
      <c r="K180" s="31" t="s">
        <v>16</v>
      </c>
      <c r="L180" s="31" t="s">
        <v>16</v>
      </c>
      <c r="M180" s="66"/>
    </row>
    <row r="181" spans="1:13" ht="63.75" customHeight="1" thickBot="1" x14ac:dyDescent="0.35">
      <c r="A181" s="71" t="s">
        <v>60</v>
      </c>
      <c r="B181" s="28" t="s">
        <v>180</v>
      </c>
      <c r="C181" s="31" t="s">
        <v>32</v>
      </c>
      <c r="D181" s="31">
        <f>E181+F181+G181+H181+I181+J181</f>
        <v>0</v>
      </c>
      <c r="E181" s="31"/>
      <c r="F181" s="31"/>
      <c r="G181" s="31"/>
      <c r="H181" s="31"/>
      <c r="I181" s="31"/>
      <c r="J181" s="31"/>
      <c r="K181" s="31" t="s">
        <v>16</v>
      </c>
      <c r="L181" s="31" t="s">
        <v>16</v>
      </c>
      <c r="M181" s="66"/>
    </row>
    <row r="182" spans="1:13" ht="85.5" customHeight="1" thickBot="1" x14ac:dyDescent="0.35">
      <c r="A182" s="71" t="s">
        <v>61</v>
      </c>
      <c r="B182" s="28" t="s">
        <v>374</v>
      </c>
      <c r="C182" s="31" t="s">
        <v>32</v>
      </c>
      <c r="D182" s="31">
        <f>E182+F182+G182+H182+J182</f>
        <v>0</v>
      </c>
      <c r="E182" s="31"/>
      <c r="F182" s="31"/>
      <c r="G182" s="31"/>
      <c r="H182" s="31"/>
      <c r="I182" s="31" t="s">
        <v>16</v>
      </c>
      <c r="J182" s="31"/>
      <c r="K182" s="31" t="s">
        <v>16</v>
      </c>
      <c r="L182" s="31" t="s">
        <v>16</v>
      </c>
      <c r="M182" s="66"/>
    </row>
    <row r="183" spans="1:13" ht="89.25" customHeight="1" thickBot="1" x14ac:dyDescent="0.35">
      <c r="A183" s="71" t="s">
        <v>122</v>
      </c>
      <c r="B183" s="28" t="s">
        <v>181</v>
      </c>
      <c r="C183" s="31" t="s">
        <v>32</v>
      </c>
      <c r="D183" s="32">
        <f>E183+F183+G183+H183+I183+J183+K183+L183</f>
        <v>22659.224999999999</v>
      </c>
      <c r="E183" s="32"/>
      <c r="F183" s="32"/>
      <c r="G183" s="32"/>
      <c r="H183" s="32">
        <f>910.35+20336.745</f>
        <v>21247.094999999998</v>
      </c>
      <c r="I183" s="32">
        <v>671.14</v>
      </c>
      <c r="J183" s="32"/>
      <c r="K183" s="32">
        <f>595.09</f>
        <v>595.09</v>
      </c>
      <c r="L183" s="32">
        <f>140.36+5.54</f>
        <v>145.9</v>
      </c>
      <c r="M183" s="66"/>
    </row>
    <row r="184" spans="1:13" ht="49.5" customHeight="1" thickBot="1" x14ac:dyDescent="0.35">
      <c r="A184" s="71" t="s">
        <v>62</v>
      </c>
      <c r="B184" s="28" t="s">
        <v>182</v>
      </c>
      <c r="C184" s="31" t="s">
        <v>32</v>
      </c>
      <c r="D184" s="32">
        <f>E184+F184+G184+H184+I184+J184+K184+L184</f>
        <v>8032.5201999999999</v>
      </c>
      <c r="E184" s="32"/>
      <c r="F184" s="32"/>
      <c r="G184" s="32"/>
      <c r="H184" s="32">
        <f>910.35+6420.0902</f>
        <v>7330.4402</v>
      </c>
      <c r="I184" s="32">
        <v>575.67999999999995</v>
      </c>
      <c r="J184" s="32"/>
      <c r="K184" s="32">
        <f>28</f>
        <v>28</v>
      </c>
      <c r="L184" s="32">
        <f>92.86+5.54</f>
        <v>98.4</v>
      </c>
      <c r="M184" s="66"/>
    </row>
    <row r="185" spans="1:13" ht="64.5" customHeight="1" thickBot="1" x14ac:dyDescent="0.35">
      <c r="A185" s="71" t="s">
        <v>123</v>
      </c>
      <c r="B185" s="28" t="s">
        <v>183</v>
      </c>
      <c r="C185" s="31" t="s">
        <v>32</v>
      </c>
      <c r="D185" s="32">
        <f>E185+F185+G185+H185+I185+J185</f>
        <v>9356.23</v>
      </c>
      <c r="E185" s="32"/>
      <c r="F185" s="32"/>
      <c r="G185" s="32"/>
      <c r="H185" s="32">
        <f>910.35+7774.74</f>
        <v>8685.09</v>
      </c>
      <c r="I185" s="32">
        <v>671.14</v>
      </c>
      <c r="J185" s="32"/>
      <c r="K185" s="32" t="s">
        <v>16</v>
      </c>
      <c r="L185" s="32"/>
      <c r="M185" s="66"/>
    </row>
    <row r="186" spans="1:13" ht="70.5" customHeight="1" thickBot="1" x14ac:dyDescent="0.35">
      <c r="A186" s="71" t="s">
        <v>124</v>
      </c>
      <c r="B186" s="28" t="s">
        <v>184</v>
      </c>
      <c r="C186" s="31" t="s">
        <v>32</v>
      </c>
      <c r="D186" s="32">
        <f>E186+F186+G186+H186+I186+J186</f>
        <v>910.35</v>
      </c>
      <c r="E186" s="32"/>
      <c r="F186" s="32"/>
      <c r="G186" s="32"/>
      <c r="H186" s="32">
        <f>910.35</f>
        <v>910.35</v>
      </c>
      <c r="I186" s="32"/>
      <c r="J186" s="32"/>
      <c r="K186" s="32" t="s">
        <v>16</v>
      </c>
      <c r="L186" s="32" t="s">
        <v>16</v>
      </c>
      <c r="M186" s="66"/>
    </row>
    <row r="187" spans="1:13" ht="74.25" customHeight="1" thickBot="1" x14ac:dyDescent="0.35">
      <c r="A187" s="71" t="s">
        <v>125</v>
      </c>
      <c r="B187" s="28" t="s">
        <v>376</v>
      </c>
      <c r="C187" s="31" t="s">
        <v>27</v>
      </c>
      <c r="D187" s="31">
        <f>E187+F187+G187+H187+I187+J187+K187+L187</f>
        <v>69</v>
      </c>
      <c r="E187" s="31"/>
      <c r="F187" s="31"/>
      <c r="G187" s="31"/>
      <c r="H187" s="31">
        <v>53</v>
      </c>
      <c r="I187" s="31">
        <v>3</v>
      </c>
      <c r="J187" s="31"/>
      <c r="K187" s="31">
        <f>1</f>
        <v>1</v>
      </c>
      <c r="L187" s="31">
        <f>11+1</f>
        <v>12</v>
      </c>
      <c r="M187" s="66"/>
    </row>
    <row r="188" spans="1:13" ht="84" customHeight="1" thickBot="1" x14ac:dyDescent="0.35">
      <c r="A188" s="71" t="s">
        <v>65</v>
      </c>
      <c r="B188" s="73" t="s">
        <v>375</v>
      </c>
      <c r="C188" s="31" t="s">
        <v>27</v>
      </c>
      <c r="D188" s="31">
        <f>E188+F188+G188+H188+J188</f>
        <v>0</v>
      </c>
      <c r="E188" s="31"/>
      <c r="F188" s="31"/>
      <c r="G188" s="31"/>
      <c r="H188" s="31"/>
      <c r="I188" s="31" t="s">
        <v>16</v>
      </c>
      <c r="J188" s="31"/>
      <c r="K188" s="31" t="s">
        <v>16</v>
      </c>
      <c r="L188" s="31" t="s">
        <v>16</v>
      </c>
      <c r="M188" s="66"/>
    </row>
    <row r="189" spans="1:13" ht="84" customHeight="1" x14ac:dyDescent="0.3">
      <c r="A189" s="71" t="s">
        <v>67</v>
      </c>
      <c r="B189" s="74" t="s">
        <v>185</v>
      </c>
      <c r="C189" s="31" t="s">
        <v>32</v>
      </c>
      <c r="D189" s="32">
        <f>E189+F189+G189+H189+I189+J189+K189+L189</f>
        <v>18205.043380000003</v>
      </c>
      <c r="E189" s="32"/>
      <c r="F189" s="32"/>
      <c r="G189" s="32"/>
      <c r="H189" s="32">
        <f>16794.97338</f>
        <v>16794.973379999999</v>
      </c>
      <c r="I189" s="32">
        <v>669.08</v>
      </c>
      <c r="J189" s="32"/>
      <c r="K189" s="32">
        <f>595.09</f>
        <v>595.09</v>
      </c>
      <c r="L189" s="32">
        <f>140.36+5.54</f>
        <v>145.9</v>
      </c>
      <c r="M189" s="66"/>
    </row>
    <row r="190" spans="1:13" ht="84" customHeight="1" thickBot="1" x14ac:dyDescent="0.35">
      <c r="A190" s="71" t="s">
        <v>68</v>
      </c>
      <c r="B190" s="28" t="s">
        <v>182</v>
      </c>
      <c r="C190" s="31" t="s">
        <v>32</v>
      </c>
      <c r="D190" s="32">
        <f>E190+F190+G190+H190+I190+J190+K190+L190</f>
        <v>7121.1801999999989</v>
      </c>
      <c r="E190" s="32"/>
      <c r="F190" s="32"/>
      <c r="G190" s="32"/>
      <c r="H190" s="32">
        <f>6420.0902</f>
        <v>6420.0901999999996</v>
      </c>
      <c r="I190" s="32">
        <v>574.69000000000005</v>
      </c>
      <c r="J190" s="32"/>
      <c r="K190" s="32">
        <f>28</f>
        <v>28</v>
      </c>
      <c r="L190" s="32">
        <f>92.86+5.54</f>
        <v>98.4</v>
      </c>
      <c r="M190" s="66"/>
    </row>
    <row r="191" spans="1:13" ht="49.5" customHeight="1" x14ac:dyDescent="0.3">
      <c r="A191" s="36"/>
      <c r="B191" s="37"/>
      <c r="C191" s="38"/>
      <c r="D191" s="87" t="s">
        <v>416</v>
      </c>
      <c r="E191" s="88"/>
      <c r="F191" s="88"/>
      <c r="G191" s="88"/>
      <c r="H191" s="88"/>
      <c r="I191" s="40"/>
      <c r="J191" s="40"/>
      <c r="K191" s="40"/>
      <c r="L191" s="40"/>
    </row>
    <row r="192" spans="1:13" ht="39.950000000000003" customHeight="1" x14ac:dyDescent="0.3">
      <c r="A192" s="43" t="s">
        <v>117</v>
      </c>
      <c r="B192" s="90" t="s">
        <v>1</v>
      </c>
      <c r="C192" s="91"/>
      <c r="D192" s="92"/>
      <c r="E192" s="43" t="s">
        <v>379</v>
      </c>
      <c r="F192" s="42" t="s">
        <v>380</v>
      </c>
      <c r="G192" s="8"/>
      <c r="H192" s="40"/>
      <c r="I192" s="40"/>
      <c r="J192" s="40"/>
      <c r="K192" s="40"/>
      <c r="L192" s="40"/>
    </row>
    <row r="193" spans="1:12" ht="39.950000000000003" customHeight="1" x14ac:dyDescent="0.3">
      <c r="A193" s="43">
        <v>1</v>
      </c>
      <c r="B193" s="93">
        <v>2</v>
      </c>
      <c r="C193" s="84"/>
      <c r="D193" s="94"/>
      <c r="E193" s="42">
        <v>3</v>
      </c>
      <c r="F193" s="42">
        <v>4</v>
      </c>
      <c r="G193" s="8"/>
      <c r="H193" s="40"/>
      <c r="I193" s="40"/>
      <c r="J193" s="40"/>
      <c r="K193" s="40"/>
      <c r="L193" s="40"/>
    </row>
    <row r="194" spans="1:12" ht="51" customHeight="1" x14ac:dyDescent="0.3">
      <c r="A194" s="43" t="s">
        <v>382</v>
      </c>
      <c r="B194" s="89" t="s">
        <v>394</v>
      </c>
      <c r="C194" s="89"/>
      <c r="D194" s="89"/>
      <c r="E194" s="44"/>
      <c r="F194" s="44"/>
      <c r="G194" s="8"/>
      <c r="H194" s="40"/>
      <c r="I194" s="40"/>
      <c r="J194" s="40"/>
      <c r="K194" s="40"/>
      <c r="L194" s="40"/>
    </row>
    <row r="195" spans="1:12" ht="39.950000000000003" customHeight="1" x14ac:dyDescent="0.3">
      <c r="A195" s="43" t="s">
        <v>167</v>
      </c>
      <c r="B195" s="89" t="s">
        <v>395</v>
      </c>
      <c r="C195" s="89"/>
      <c r="D195" s="89"/>
      <c r="E195" s="44"/>
      <c r="F195" s="44"/>
      <c r="G195" s="8"/>
      <c r="H195" s="40"/>
      <c r="I195" s="40"/>
      <c r="J195" s="40"/>
      <c r="K195" s="40"/>
      <c r="L195" s="40"/>
    </row>
    <row r="196" spans="1:12" ht="39.950000000000003" customHeight="1" x14ac:dyDescent="0.3">
      <c r="A196" s="43" t="s">
        <v>388</v>
      </c>
      <c r="B196" s="89" t="s">
        <v>396</v>
      </c>
      <c r="C196" s="89"/>
      <c r="D196" s="89"/>
      <c r="E196" s="44"/>
      <c r="F196" s="44"/>
      <c r="G196" s="8"/>
      <c r="H196" s="40"/>
      <c r="I196" s="40"/>
      <c r="J196" s="40"/>
      <c r="K196" s="40"/>
      <c r="L196" s="40"/>
    </row>
    <row r="197" spans="1:12" ht="39.950000000000003" customHeight="1" x14ac:dyDescent="0.3">
      <c r="A197" s="48"/>
      <c r="B197" s="49"/>
      <c r="C197" s="95" t="s">
        <v>397</v>
      </c>
      <c r="D197" s="95"/>
      <c r="E197" s="95"/>
      <c r="F197" s="95"/>
      <c r="G197" s="95"/>
      <c r="H197" s="40"/>
      <c r="I197" s="40"/>
      <c r="J197" s="40"/>
      <c r="K197" s="40"/>
      <c r="L197" s="40"/>
    </row>
    <row r="198" spans="1:12" ht="39.950000000000003" customHeight="1" x14ac:dyDescent="0.3">
      <c r="A198" s="76" t="s">
        <v>117</v>
      </c>
      <c r="B198" s="147" t="s">
        <v>398</v>
      </c>
      <c r="C198" s="148"/>
      <c r="D198" s="76" t="s">
        <v>399</v>
      </c>
      <c r="E198" s="42" t="s">
        <v>400</v>
      </c>
      <c r="F198" s="42" t="s">
        <v>402</v>
      </c>
      <c r="G198" s="8"/>
      <c r="H198" s="40"/>
      <c r="I198" s="40"/>
      <c r="J198" s="40"/>
      <c r="K198" s="40"/>
      <c r="L198" s="40"/>
    </row>
    <row r="199" spans="1:12" ht="39.950000000000003" customHeight="1" x14ac:dyDescent="0.3">
      <c r="A199" s="76"/>
      <c r="B199" s="149"/>
      <c r="C199" s="150"/>
      <c r="D199" s="76"/>
      <c r="E199" s="42" t="s">
        <v>401</v>
      </c>
      <c r="F199" s="42" t="s">
        <v>403</v>
      </c>
      <c r="G199" s="8"/>
      <c r="H199" s="40"/>
      <c r="I199" s="40"/>
      <c r="J199" s="40"/>
      <c r="K199" s="40"/>
      <c r="L199" s="40"/>
    </row>
    <row r="200" spans="1:12" ht="39.950000000000003" customHeight="1" x14ac:dyDescent="0.3">
      <c r="A200" s="43" t="s">
        <v>382</v>
      </c>
      <c r="B200" s="89" t="s">
        <v>404</v>
      </c>
      <c r="C200" s="89"/>
      <c r="D200" s="44"/>
      <c r="E200" s="44"/>
      <c r="F200" s="44"/>
      <c r="G200" s="8"/>
      <c r="H200" s="40"/>
      <c r="I200" s="40"/>
      <c r="J200" s="40"/>
      <c r="K200" s="40"/>
      <c r="L200" s="40"/>
    </row>
    <row r="201" spans="1:12" ht="39.950000000000003" customHeight="1" x14ac:dyDescent="0.3">
      <c r="A201" s="48"/>
      <c r="B201" s="49"/>
      <c r="C201" s="151" t="s">
        <v>417</v>
      </c>
      <c r="D201" s="95"/>
      <c r="E201" s="95"/>
      <c r="F201" s="95"/>
      <c r="G201" s="95"/>
      <c r="H201" s="40"/>
      <c r="I201" s="40"/>
      <c r="J201" s="40"/>
      <c r="K201" s="40"/>
      <c r="L201" s="40"/>
    </row>
    <row r="202" spans="1:12" ht="39.950000000000003" customHeight="1" x14ac:dyDescent="0.3">
      <c r="A202" s="43" t="s">
        <v>117</v>
      </c>
      <c r="B202" s="76" t="s">
        <v>1</v>
      </c>
      <c r="C202" s="76"/>
      <c r="D202" s="76"/>
      <c r="E202" s="43" t="s">
        <v>379</v>
      </c>
      <c r="F202" s="42" t="s">
        <v>380</v>
      </c>
      <c r="G202" s="8"/>
      <c r="H202" s="40"/>
      <c r="I202" s="40"/>
      <c r="J202" s="40"/>
      <c r="K202" s="40"/>
      <c r="L202" s="40"/>
    </row>
    <row r="203" spans="1:12" ht="39.950000000000003" customHeight="1" x14ac:dyDescent="0.3">
      <c r="A203" s="43">
        <v>1</v>
      </c>
      <c r="B203" s="89">
        <v>2</v>
      </c>
      <c r="C203" s="89"/>
      <c r="D203" s="89"/>
      <c r="E203" s="42">
        <v>3</v>
      </c>
      <c r="F203" s="42">
        <v>4</v>
      </c>
      <c r="G203" s="8"/>
      <c r="H203" s="40"/>
      <c r="I203" s="40"/>
      <c r="J203" s="40"/>
      <c r="K203" s="40"/>
      <c r="L203" s="40"/>
    </row>
    <row r="204" spans="1:12" ht="39" customHeight="1" x14ac:dyDescent="0.3">
      <c r="A204" s="76">
        <v>1</v>
      </c>
      <c r="B204" s="89" t="s">
        <v>406</v>
      </c>
      <c r="C204" s="89"/>
      <c r="D204" s="89"/>
      <c r="E204" s="152" t="s">
        <v>423</v>
      </c>
      <c r="F204" s="152" t="s">
        <v>423</v>
      </c>
      <c r="G204" s="8"/>
      <c r="H204" s="40"/>
      <c r="I204" s="40"/>
      <c r="J204" s="40"/>
      <c r="K204" s="40"/>
      <c r="L204" s="40"/>
    </row>
    <row r="205" spans="1:12" ht="39.75" hidden="1" customHeight="1" thickBot="1" x14ac:dyDescent="0.35">
      <c r="A205" s="76"/>
      <c r="B205" s="41"/>
      <c r="C205" s="41"/>
      <c r="D205" s="41"/>
      <c r="E205" s="152"/>
      <c r="F205" s="152"/>
      <c r="G205" s="8"/>
      <c r="H205" s="40"/>
      <c r="I205" s="40"/>
      <c r="J205" s="40"/>
      <c r="K205" s="40"/>
      <c r="L205" s="40"/>
    </row>
    <row r="206" spans="1:12" ht="39.950000000000003" customHeight="1" x14ac:dyDescent="0.3">
      <c r="A206" s="43" t="s">
        <v>167</v>
      </c>
      <c r="B206" s="89" t="s">
        <v>405</v>
      </c>
      <c r="C206" s="89"/>
      <c r="D206" s="89"/>
      <c r="E206" s="44"/>
      <c r="F206" s="44"/>
      <c r="G206" s="8"/>
      <c r="H206" s="40"/>
      <c r="I206" s="40"/>
      <c r="J206" s="40"/>
      <c r="K206" s="40"/>
      <c r="L206" s="40"/>
    </row>
    <row r="207" spans="1:12" ht="54.75" customHeight="1" x14ac:dyDescent="0.3">
      <c r="A207" s="43" t="s">
        <v>388</v>
      </c>
      <c r="B207" s="89" t="s">
        <v>407</v>
      </c>
      <c r="C207" s="89"/>
      <c r="D207" s="89"/>
      <c r="E207" s="44"/>
      <c r="F207" s="44"/>
      <c r="G207" s="8"/>
      <c r="H207" s="40"/>
      <c r="I207" s="40"/>
      <c r="J207" s="40"/>
      <c r="K207" s="40"/>
      <c r="L207" s="40"/>
    </row>
    <row r="208" spans="1:12" ht="39.950000000000003" customHeight="1" x14ac:dyDescent="0.3">
      <c r="A208" s="48"/>
      <c r="B208" s="49"/>
      <c r="C208" s="95" t="s">
        <v>408</v>
      </c>
      <c r="D208" s="95"/>
      <c r="E208" s="95"/>
      <c r="F208" s="95"/>
      <c r="G208" s="95"/>
      <c r="H208" s="40"/>
      <c r="I208" s="40"/>
      <c r="J208" s="40"/>
      <c r="K208" s="40"/>
      <c r="L208" s="40"/>
    </row>
    <row r="209" spans="1:12" ht="39.950000000000003" customHeight="1" x14ac:dyDescent="0.3">
      <c r="A209" s="76" t="s">
        <v>117</v>
      </c>
      <c r="B209" s="76" t="s">
        <v>409</v>
      </c>
      <c r="C209" s="76"/>
      <c r="D209" s="76" t="s">
        <v>410</v>
      </c>
      <c r="E209" s="42" t="s">
        <v>400</v>
      </c>
      <c r="F209" s="8"/>
      <c r="G209" s="8"/>
      <c r="H209" s="40"/>
      <c r="I209" s="40"/>
      <c r="J209" s="40"/>
      <c r="K209" s="40"/>
      <c r="L209" s="40"/>
    </row>
    <row r="210" spans="1:12" ht="39.950000000000003" customHeight="1" x14ac:dyDescent="0.3">
      <c r="A210" s="76"/>
      <c r="B210" s="76"/>
      <c r="C210" s="76"/>
      <c r="D210" s="76"/>
      <c r="E210" s="42" t="s">
        <v>401</v>
      </c>
      <c r="F210" s="8"/>
      <c r="G210" s="8"/>
      <c r="H210" s="40"/>
      <c r="I210" s="40"/>
      <c r="J210" s="40"/>
      <c r="K210" s="40"/>
      <c r="L210" s="40"/>
    </row>
    <row r="211" spans="1:12" ht="39.950000000000003" customHeight="1" x14ac:dyDescent="0.3">
      <c r="A211" s="90" t="s">
        <v>411</v>
      </c>
      <c r="B211" s="91"/>
      <c r="C211" s="91"/>
      <c r="D211" s="91"/>
      <c r="E211" s="92"/>
      <c r="F211" s="8"/>
      <c r="G211" s="8"/>
      <c r="H211" s="40"/>
      <c r="I211" s="40"/>
      <c r="J211" s="40"/>
      <c r="K211" s="40"/>
      <c r="L211" s="40"/>
    </row>
    <row r="212" spans="1:12" ht="39.950000000000003" customHeight="1" x14ac:dyDescent="0.3">
      <c r="A212" s="43" t="s">
        <v>382</v>
      </c>
      <c r="B212" s="89" t="s">
        <v>404</v>
      </c>
      <c r="C212" s="89"/>
      <c r="D212" s="44"/>
      <c r="E212" s="44"/>
      <c r="F212" s="8"/>
      <c r="G212" s="8"/>
      <c r="H212" s="40"/>
      <c r="I212" s="40"/>
      <c r="J212" s="40"/>
      <c r="K212" s="40"/>
      <c r="L212" s="40"/>
    </row>
    <row r="213" spans="1:12" ht="39.950000000000003" customHeight="1" x14ac:dyDescent="0.3">
      <c r="A213" s="90" t="s">
        <v>412</v>
      </c>
      <c r="B213" s="91"/>
      <c r="C213" s="91"/>
      <c r="D213" s="91"/>
      <c r="E213" s="92"/>
      <c r="F213" s="8"/>
      <c r="G213" s="8"/>
      <c r="H213" s="40"/>
      <c r="I213" s="40"/>
      <c r="J213" s="40"/>
      <c r="K213" s="40"/>
      <c r="L213" s="40"/>
    </row>
    <row r="214" spans="1:12" ht="39.950000000000003" customHeight="1" x14ac:dyDescent="0.3">
      <c r="A214" s="43">
        <v>1</v>
      </c>
      <c r="B214" s="89" t="s">
        <v>404</v>
      </c>
      <c r="C214" s="89"/>
      <c r="D214" s="44"/>
      <c r="E214" s="44"/>
      <c r="F214" s="8"/>
      <c r="G214" s="8"/>
      <c r="H214" s="40"/>
      <c r="I214" s="40"/>
      <c r="J214" s="40"/>
      <c r="K214" s="40"/>
      <c r="L214" s="40"/>
    </row>
    <row r="215" spans="1:12" ht="39.950000000000003" customHeight="1" x14ac:dyDescent="0.3">
      <c r="A215" s="48"/>
      <c r="B215" s="49"/>
      <c r="C215" s="95" t="s">
        <v>413</v>
      </c>
      <c r="D215" s="95"/>
      <c r="E215" s="95"/>
      <c r="F215" s="95"/>
      <c r="G215" s="8"/>
      <c r="H215" s="40"/>
      <c r="I215" s="40"/>
      <c r="J215" s="40"/>
      <c r="K215" s="40"/>
      <c r="L215" s="40"/>
    </row>
    <row r="216" spans="1:12" ht="76.5" customHeight="1" x14ac:dyDescent="0.3">
      <c r="A216" s="43" t="s">
        <v>117</v>
      </c>
      <c r="B216" s="76" t="s">
        <v>414</v>
      </c>
      <c r="C216" s="76"/>
      <c r="D216" s="76" t="s">
        <v>415</v>
      </c>
      <c r="E216" s="76"/>
      <c r="F216" s="76"/>
      <c r="G216" s="8"/>
      <c r="H216" s="40"/>
      <c r="I216" s="40"/>
      <c r="J216" s="40"/>
      <c r="K216" s="40"/>
      <c r="L216" s="40"/>
    </row>
    <row r="217" spans="1:12" ht="39.950000000000003" customHeight="1" x14ac:dyDescent="0.3">
      <c r="A217" s="41"/>
      <c r="B217" s="89" t="s">
        <v>404</v>
      </c>
      <c r="C217" s="89"/>
      <c r="D217" s="89"/>
      <c r="E217" s="89"/>
      <c r="F217" s="89"/>
      <c r="G217" s="8"/>
      <c r="H217" s="40"/>
      <c r="I217" s="40"/>
      <c r="J217" s="40"/>
      <c r="K217" s="40"/>
      <c r="L217" s="40"/>
    </row>
    <row r="218" spans="1:12" ht="63.75" customHeight="1" x14ac:dyDescent="0.3">
      <c r="A218" s="45"/>
      <c r="B218" s="46"/>
      <c r="C218" s="84" t="s">
        <v>419</v>
      </c>
      <c r="D218" s="84"/>
      <c r="E218" s="84"/>
      <c r="F218" s="84"/>
      <c r="G218" s="8"/>
      <c r="H218" s="40"/>
      <c r="I218" s="40"/>
      <c r="J218" s="40"/>
      <c r="K218" s="40"/>
      <c r="L218" s="40"/>
    </row>
    <row r="219" spans="1:12" ht="39.950000000000003" customHeight="1" x14ac:dyDescent="0.3">
      <c r="A219" s="75" t="s">
        <v>117</v>
      </c>
      <c r="B219" s="75" t="s">
        <v>420</v>
      </c>
      <c r="C219" s="75"/>
      <c r="D219" s="75"/>
      <c r="E219" s="75" t="s">
        <v>421</v>
      </c>
      <c r="F219" s="75"/>
      <c r="G219" s="75"/>
      <c r="H219" s="40"/>
      <c r="I219" s="40"/>
      <c r="J219" s="40"/>
      <c r="K219" s="40"/>
      <c r="L219" s="40"/>
    </row>
    <row r="220" spans="1:12" ht="78" customHeight="1" x14ac:dyDescent="0.3">
      <c r="A220" s="75"/>
      <c r="B220" s="75"/>
      <c r="C220" s="75"/>
      <c r="D220" s="75"/>
      <c r="E220" s="75"/>
      <c r="F220" s="75"/>
      <c r="G220" s="75"/>
      <c r="H220" s="40"/>
      <c r="I220" s="40"/>
      <c r="J220" s="40"/>
      <c r="K220" s="40"/>
      <c r="L220" s="40"/>
    </row>
    <row r="221" spans="1:12" ht="105" customHeight="1" x14ac:dyDescent="0.3">
      <c r="A221" s="50" t="s">
        <v>116</v>
      </c>
      <c r="B221" s="76" t="s">
        <v>424</v>
      </c>
      <c r="C221" s="76"/>
      <c r="D221" s="76"/>
      <c r="E221" s="76" t="s">
        <v>422</v>
      </c>
      <c r="F221" s="76"/>
      <c r="G221" s="76"/>
      <c r="H221" s="40"/>
      <c r="I221" s="40"/>
      <c r="J221" s="40"/>
      <c r="K221" s="40"/>
      <c r="L221" s="40"/>
    </row>
    <row r="222" spans="1:12" ht="17.25" customHeight="1" x14ac:dyDescent="0.3">
      <c r="A222" s="36"/>
      <c r="B222" s="37"/>
      <c r="C222" s="38"/>
      <c r="D222" s="39"/>
      <c r="E222" s="40"/>
      <c r="F222" s="40"/>
      <c r="G222" s="40"/>
      <c r="H222" s="40"/>
      <c r="I222" s="40"/>
      <c r="J222" s="40"/>
      <c r="K222" s="40"/>
      <c r="L222" s="40"/>
    </row>
    <row r="223" spans="1:12" ht="29.25" customHeight="1" x14ac:dyDescent="0.3">
      <c r="A223" s="11"/>
      <c r="B223" s="11"/>
      <c r="C223" s="85" t="s">
        <v>378</v>
      </c>
      <c r="D223" s="86"/>
      <c r="E223" s="86"/>
      <c r="F223" s="86"/>
      <c r="G223" s="11"/>
      <c r="H223" s="11"/>
      <c r="I223" s="11"/>
      <c r="J223" s="11"/>
      <c r="K223" s="11"/>
      <c r="L223" s="11"/>
    </row>
    <row r="224" spans="1:12" ht="17.25" customHeight="1" x14ac:dyDescent="0.3">
      <c r="A224" s="33" t="s">
        <v>117</v>
      </c>
      <c r="B224" s="78" t="s">
        <v>1</v>
      </c>
      <c r="C224" s="78"/>
      <c r="D224" s="33" t="s">
        <v>379</v>
      </c>
      <c r="E224" s="33" t="s">
        <v>380</v>
      </c>
      <c r="F224" s="33" t="s">
        <v>381</v>
      </c>
      <c r="G224" s="11"/>
      <c r="H224" s="11"/>
      <c r="I224" s="11"/>
      <c r="J224" s="11"/>
      <c r="K224" s="11"/>
      <c r="L224" s="11"/>
    </row>
    <row r="225" spans="1:12" ht="17.25" customHeight="1" x14ac:dyDescent="0.3">
      <c r="A225" s="33">
        <v>1</v>
      </c>
      <c r="B225" s="78">
        <v>2</v>
      </c>
      <c r="C225" s="78"/>
      <c r="D225" s="33">
        <v>3</v>
      </c>
      <c r="E225" s="33">
        <v>4</v>
      </c>
      <c r="F225" s="33">
        <v>5</v>
      </c>
      <c r="G225" s="11"/>
      <c r="H225" s="11"/>
      <c r="I225" s="11"/>
      <c r="J225" s="11"/>
      <c r="K225" s="11"/>
      <c r="L225" s="11"/>
    </row>
    <row r="226" spans="1:12" ht="48" customHeight="1" x14ac:dyDescent="0.3">
      <c r="A226" s="33" t="s">
        <v>382</v>
      </c>
      <c r="B226" s="78" t="s">
        <v>383</v>
      </c>
      <c r="C226" s="78"/>
      <c r="D226" s="34">
        <f>1+82+1</f>
        <v>84</v>
      </c>
      <c r="E226" s="34">
        <f>10192+15122.4+1027.2</f>
        <v>26341.600000000002</v>
      </c>
      <c r="F226" s="34">
        <f>1920.7+6921+967.1</f>
        <v>9808.8000000000011</v>
      </c>
      <c r="G226" s="8"/>
      <c r="H226" s="8"/>
      <c r="I226" s="15"/>
    </row>
    <row r="227" spans="1:12" ht="48" customHeight="1" x14ac:dyDescent="0.3">
      <c r="A227" s="33" t="s">
        <v>167</v>
      </c>
      <c r="B227" s="78" t="s">
        <v>384</v>
      </c>
      <c r="C227" s="78"/>
      <c r="D227" s="34"/>
      <c r="E227" s="34"/>
      <c r="F227" s="34"/>
      <c r="G227" s="8"/>
      <c r="H227" s="8"/>
      <c r="I227" s="15"/>
    </row>
    <row r="228" spans="1:12" ht="48" customHeight="1" x14ac:dyDescent="0.3">
      <c r="A228" s="33" t="s">
        <v>385</v>
      </c>
      <c r="B228" s="78" t="s">
        <v>386</v>
      </c>
      <c r="C228" s="78"/>
      <c r="D228" s="34"/>
      <c r="E228" s="34"/>
      <c r="F228" s="34"/>
      <c r="G228" s="8"/>
      <c r="H228" s="8"/>
      <c r="I228" s="15"/>
    </row>
    <row r="229" spans="1:12" ht="48" customHeight="1" x14ac:dyDescent="0.3">
      <c r="A229" s="33" t="s">
        <v>387</v>
      </c>
      <c r="B229" s="78" t="s">
        <v>187</v>
      </c>
      <c r="C229" s="78"/>
      <c r="D229" s="34"/>
      <c r="E229" s="34"/>
      <c r="F229" s="34"/>
      <c r="G229" s="8"/>
      <c r="H229" s="8"/>
      <c r="I229" s="15"/>
    </row>
    <row r="230" spans="1:12" ht="32.25" customHeight="1" x14ac:dyDescent="0.3">
      <c r="A230" s="33" t="s">
        <v>388</v>
      </c>
      <c r="B230" s="78" t="s">
        <v>389</v>
      </c>
      <c r="C230" s="78"/>
      <c r="D230" s="34">
        <f>1+82+1</f>
        <v>84</v>
      </c>
      <c r="E230" s="34">
        <f>10192+15122.4+1027.2</f>
        <v>26341.600000000002</v>
      </c>
      <c r="F230" s="34">
        <f>1920.7+6921+967.1</f>
        <v>9808.8000000000011</v>
      </c>
      <c r="G230" s="8"/>
      <c r="H230" s="8"/>
      <c r="I230" s="15"/>
    </row>
    <row r="231" spans="1:12" ht="63.75" customHeight="1" x14ac:dyDescent="0.3">
      <c r="A231" s="33" t="s">
        <v>390</v>
      </c>
      <c r="B231" s="78" t="s">
        <v>188</v>
      </c>
      <c r="C231" s="78"/>
      <c r="D231" s="34"/>
      <c r="E231" s="34"/>
      <c r="F231" s="34"/>
      <c r="G231" s="8"/>
      <c r="H231" s="8"/>
      <c r="I231" s="15"/>
    </row>
    <row r="232" spans="1:12" ht="63.75" customHeight="1" x14ac:dyDescent="0.3">
      <c r="A232" s="33" t="s">
        <v>391</v>
      </c>
      <c r="B232" s="78" t="s">
        <v>187</v>
      </c>
      <c r="C232" s="78"/>
      <c r="D232" s="34"/>
      <c r="E232" s="34"/>
      <c r="F232" s="34"/>
      <c r="G232" s="8"/>
      <c r="H232" s="8"/>
    </row>
    <row r="233" spans="1:12" ht="32.25" customHeight="1" x14ac:dyDescent="0.3">
      <c r="A233" s="33" t="s">
        <v>392</v>
      </c>
      <c r="B233" s="78" t="s">
        <v>393</v>
      </c>
      <c r="C233" s="78"/>
      <c r="D233" s="34">
        <v>84</v>
      </c>
      <c r="E233" s="34">
        <f>10192+15122.4+1027.2</f>
        <v>26341.600000000002</v>
      </c>
      <c r="F233" s="34">
        <f>1920.7+6921+967.1</f>
        <v>9808.8000000000011</v>
      </c>
      <c r="G233" s="8"/>
      <c r="H233" s="8"/>
    </row>
    <row r="234" spans="1:12" ht="39" customHeight="1" x14ac:dyDescent="0.3">
      <c r="A234" s="33" t="s">
        <v>189</v>
      </c>
      <c r="B234" s="78" t="s">
        <v>190</v>
      </c>
      <c r="C234" s="78"/>
      <c r="D234" s="33"/>
      <c r="E234" s="10"/>
      <c r="F234" s="10"/>
      <c r="G234" s="8"/>
      <c r="H234" s="8"/>
    </row>
    <row r="235" spans="1:12" ht="32.25" hidden="1" customHeight="1" x14ac:dyDescent="0.3">
      <c r="A235" s="35"/>
      <c r="B235" s="6"/>
      <c r="C235" s="6"/>
      <c r="D235" s="6"/>
      <c r="E235" s="6"/>
      <c r="F235" s="6"/>
      <c r="G235" s="8"/>
      <c r="H235" s="8"/>
    </row>
    <row r="236" spans="1:12" ht="40.5" customHeight="1" x14ac:dyDescent="0.3">
      <c r="A236" s="33" t="s">
        <v>191</v>
      </c>
      <c r="B236" s="78" t="s">
        <v>188</v>
      </c>
      <c r="C236" s="78"/>
      <c r="D236" s="33"/>
      <c r="E236" s="10"/>
      <c r="F236" s="10"/>
      <c r="G236" s="8"/>
      <c r="H236" s="8"/>
    </row>
    <row r="237" spans="1:12" ht="48.75" customHeight="1" x14ac:dyDescent="0.3">
      <c r="A237" s="33" t="s">
        <v>192</v>
      </c>
      <c r="B237" s="97" t="s">
        <v>187</v>
      </c>
      <c r="C237" s="98"/>
      <c r="D237" s="33"/>
      <c r="E237" s="10"/>
      <c r="F237" s="10"/>
      <c r="G237" s="8"/>
      <c r="H237" s="8"/>
    </row>
    <row r="238" spans="1:12" ht="32.25" customHeight="1" x14ac:dyDescent="0.3">
      <c r="A238" s="33" t="s">
        <v>193</v>
      </c>
      <c r="B238" s="97" t="s">
        <v>194</v>
      </c>
      <c r="C238" s="98"/>
      <c r="D238" s="33"/>
      <c r="E238" s="10"/>
      <c r="F238" s="10"/>
      <c r="G238" s="8"/>
      <c r="H238" s="8"/>
    </row>
    <row r="239" spans="1:12" ht="32.25" customHeight="1" x14ac:dyDescent="0.3">
      <c r="A239" s="33" t="s">
        <v>195</v>
      </c>
      <c r="B239" s="97" t="s">
        <v>188</v>
      </c>
      <c r="C239" s="98"/>
      <c r="D239" s="33"/>
      <c r="E239" s="10"/>
      <c r="F239" s="10"/>
      <c r="G239" s="8"/>
      <c r="H239" s="8"/>
    </row>
    <row r="240" spans="1:12" ht="32.25" customHeight="1" x14ac:dyDescent="0.3">
      <c r="A240" s="33" t="s">
        <v>196</v>
      </c>
      <c r="B240" s="97" t="s">
        <v>197</v>
      </c>
      <c r="C240" s="98"/>
      <c r="D240" s="33"/>
      <c r="E240" s="10"/>
      <c r="F240" s="10"/>
      <c r="G240" s="8"/>
      <c r="H240" s="8"/>
    </row>
    <row r="241" spans="1:8" ht="32.25" customHeight="1" x14ac:dyDescent="0.3">
      <c r="A241" s="33" t="s">
        <v>198</v>
      </c>
      <c r="B241" s="97" t="s">
        <v>199</v>
      </c>
      <c r="C241" s="98"/>
      <c r="D241" s="33">
        <v>110</v>
      </c>
      <c r="E241" s="10">
        <v>8463.4</v>
      </c>
      <c r="F241" s="10" t="s">
        <v>200</v>
      </c>
      <c r="G241" s="8"/>
      <c r="H241" s="8"/>
    </row>
    <row r="242" spans="1:8" ht="32.25" customHeight="1" x14ac:dyDescent="0.3">
      <c r="A242" s="33" t="s">
        <v>201</v>
      </c>
      <c r="B242" s="97" t="s">
        <v>202</v>
      </c>
      <c r="C242" s="98"/>
      <c r="D242" s="33">
        <v>208</v>
      </c>
      <c r="E242" s="10">
        <v>37980.5</v>
      </c>
      <c r="F242" s="10">
        <v>6483.1</v>
      </c>
      <c r="G242" s="8"/>
      <c r="H242" s="8"/>
    </row>
    <row r="243" spans="1:8" ht="32.25" customHeight="1" x14ac:dyDescent="0.3">
      <c r="A243" s="33" t="s">
        <v>203</v>
      </c>
      <c r="B243" s="97" t="s">
        <v>204</v>
      </c>
      <c r="C243" s="98"/>
      <c r="D243" s="33"/>
      <c r="E243" s="10"/>
      <c r="F243" s="10"/>
      <c r="G243" s="8"/>
      <c r="H243" s="8"/>
    </row>
    <row r="244" spans="1:8" ht="32.25" customHeight="1" x14ac:dyDescent="0.3">
      <c r="A244" s="33" t="s">
        <v>205</v>
      </c>
      <c r="B244" s="97" t="s">
        <v>188</v>
      </c>
      <c r="C244" s="98"/>
      <c r="D244" s="33"/>
      <c r="E244" s="10"/>
      <c r="F244" s="10"/>
      <c r="G244" s="8"/>
      <c r="H244" s="8"/>
    </row>
    <row r="245" spans="1:8" ht="63.75" customHeight="1" x14ac:dyDescent="0.3">
      <c r="A245" s="33" t="s">
        <v>206</v>
      </c>
      <c r="B245" s="97" t="s">
        <v>187</v>
      </c>
      <c r="C245" s="98"/>
      <c r="D245" s="33"/>
      <c r="E245" s="10"/>
      <c r="F245" s="10"/>
      <c r="G245" s="8"/>
      <c r="H245" s="8"/>
    </row>
    <row r="246" spans="1:8" ht="48" customHeight="1" x14ac:dyDescent="0.3">
      <c r="A246" s="33" t="s">
        <v>207</v>
      </c>
      <c r="B246" s="97" t="s">
        <v>208</v>
      </c>
      <c r="C246" s="98"/>
      <c r="D246" s="33"/>
      <c r="E246" s="10"/>
      <c r="F246" s="10"/>
      <c r="G246" s="8"/>
      <c r="H246" s="8"/>
    </row>
    <row r="248" spans="1:8" ht="84" customHeight="1" x14ac:dyDescent="0.3">
      <c r="B248" s="83" t="s">
        <v>418</v>
      </c>
      <c r="C248" s="83"/>
      <c r="D248" s="83"/>
      <c r="E248" s="83"/>
      <c r="F248" s="83"/>
    </row>
    <row r="249" spans="1:8" ht="73.5" customHeight="1" x14ac:dyDescent="0.3">
      <c r="B249" s="81" t="s">
        <v>323</v>
      </c>
      <c r="C249" s="82"/>
      <c r="D249" s="82"/>
      <c r="E249" s="82"/>
      <c r="F249" s="82"/>
    </row>
    <row r="250" spans="1:8" ht="23.25" customHeight="1" x14ac:dyDescent="0.3">
      <c r="A250" s="107" t="s">
        <v>186</v>
      </c>
      <c r="B250" s="80" t="s">
        <v>1</v>
      </c>
      <c r="C250" s="80"/>
      <c r="D250" s="78" t="s">
        <v>2</v>
      </c>
      <c r="E250" s="80" t="s">
        <v>324</v>
      </c>
      <c r="F250" s="80"/>
    </row>
    <row r="251" spans="1:8" ht="33" customHeight="1" x14ac:dyDescent="0.3">
      <c r="A251" s="107"/>
      <c r="B251" s="80"/>
      <c r="C251" s="80"/>
      <c r="D251" s="78"/>
      <c r="E251" s="9" t="s">
        <v>325</v>
      </c>
      <c r="F251" s="9" t="s">
        <v>326</v>
      </c>
    </row>
    <row r="252" spans="1:8" ht="33" customHeight="1" x14ac:dyDescent="0.3">
      <c r="A252" s="22" t="s">
        <v>116</v>
      </c>
      <c r="B252" s="80">
        <v>2</v>
      </c>
      <c r="C252" s="80"/>
      <c r="D252" s="9">
        <v>3</v>
      </c>
      <c r="E252" s="9">
        <v>4</v>
      </c>
      <c r="F252" s="9">
        <v>5</v>
      </c>
    </row>
    <row r="253" spans="1:8" ht="44.25" customHeight="1" x14ac:dyDescent="0.3">
      <c r="A253" s="22" t="s">
        <v>116</v>
      </c>
      <c r="B253" s="78" t="s">
        <v>327</v>
      </c>
      <c r="C253" s="78"/>
      <c r="D253" s="21" t="s">
        <v>27</v>
      </c>
      <c r="E253" s="21">
        <v>2</v>
      </c>
      <c r="F253" s="21">
        <v>0</v>
      </c>
    </row>
    <row r="254" spans="1:8" ht="54.75" customHeight="1" x14ac:dyDescent="0.3">
      <c r="A254" s="23" t="s">
        <v>46</v>
      </c>
      <c r="B254" s="78" t="s">
        <v>328</v>
      </c>
      <c r="C254" s="78"/>
      <c r="D254" s="9" t="s">
        <v>27</v>
      </c>
      <c r="E254" s="9">
        <v>4</v>
      </c>
      <c r="F254" s="9">
        <v>0</v>
      </c>
    </row>
    <row r="255" spans="1:8" ht="49.5" customHeight="1" x14ac:dyDescent="0.3">
      <c r="A255" s="23" t="s">
        <v>47</v>
      </c>
      <c r="B255" s="78" t="s">
        <v>329</v>
      </c>
      <c r="C255" s="78"/>
      <c r="D255" s="9" t="s">
        <v>27</v>
      </c>
      <c r="E255" s="9">
        <v>0</v>
      </c>
      <c r="F255" s="9">
        <v>0</v>
      </c>
    </row>
    <row r="256" spans="1:8" ht="54" customHeight="1" x14ac:dyDescent="0.3">
      <c r="A256" s="23" t="s">
        <v>33</v>
      </c>
      <c r="B256" s="78" t="s">
        <v>330</v>
      </c>
      <c r="C256" s="78"/>
      <c r="D256" s="9" t="s">
        <v>27</v>
      </c>
      <c r="E256" s="9">
        <v>0</v>
      </c>
      <c r="F256" s="9">
        <v>0</v>
      </c>
    </row>
    <row r="257" spans="1:6" ht="72" customHeight="1" x14ac:dyDescent="0.3">
      <c r="A257" s="23" t="s">
        <v>48</v>
      </c>
      <c r="B257" s="78" t="s">
        <v>331</v>
      </c>
      <c r="C257" s="78"/>
      <c r="D257" s="9" t="s">
        <v>332</v>
      </c>
      <c r="E257" s="9">
        <v>0</v>
      </c>
      <c r="F257" s="9">
        <v>0</v>
      </c>
    </row>
    <row r="258" spans="1:6" ht="54" customHeight="1" x14ac:dyDescent="0.3">
      <c r="A258" s="23" t="s">
        <v>49</v>
      </c>
      <c r="B258" s="78" t="s">
        <v>333</v>
      </c>
      <c r="C258" s="78"/>
      <c r="D258" s="9" t="s">
        <v>332</v>
      </c>
      <c r="E258" s="9">
        <v>0</v>
      </c>
      <c r="F258" s="9">
        <v>0</v>
      </c>
    </row>
    <row r="260" spans="1:6" ht="81" customHeight="1" x14ac:dyDescent="0.3">
      <c r="A260" s="24"/>
      <c r="B260" s="81" t="s">
        <v>334</v>
      </c>
      <c r="C260" s="82"/>
      <c r="D260" s="82"/>
      <c r="E260" s="82"/>
      <c r="F260" s="82"/>
    </row>
    <row r="261" spans="1:6" ht="47.25" customHeight="1" x14ac:dyDescent="0.3">
      <c r="A261" s="12" t="s">
        <v>186</v>
      </c>
      <c r="B261" s="76" t="s">
        <v>335</v>
      </c>
      <c r="C261" s="96"/>
      <c r="D261" s="96"/>
      <c r="E261" s="76" t="s">
        <v>336</v>
      </c>
      <c r="F261" s="96"/>
    </row>
    <row r="262" spans="1:6" x14ac:dyDescent="0.3">
      <c r="A262" s="12" t="s">
        <v>116</v>
      </c>
      <c r="B262" s="96">
        <v>2</v>
      </c>
      <c r="C262" s="96"/>
      <c r="D262" s="96"/>
      <c r="E262" s="96">
        <v>3</v>
      </c>
      <c r="F262" s="96"/>
    </row>
    <row r="263" spans="1:6" ht="93.75" customHeight="1" x14ac:dyDescent="0.3">
      <c r="A263" s="12" t="s">
        <v>116</v>
      </c>
      <c r="B263" s="76" t="s">
        <v>337</v>
      </c>
      <c r="C263" s="76"/>
      <c r="D263" s="76"/>
      <c r="E263" s="76" t="s">
        <v>338</v>
      </c>
      <c r="F263" s="76"/>
    </row>
    <row r="264" spans="1:6" ht="148.5" customHeight="1" x14ac:dyDescent="0.3">
      <c r="A264" s="12" t="s">
        <v>46</v>
      </c>
      <c r="B264" s="76" t="s">
        <v>339</v>
      </c>
      <c r="C264" s="76"/>
      <c r="D264" s="76"/>
      <c r="E264" s="76" t="s">
        <v>340</v>
      </c>
      <c r="F264" s="76"/>
    </row>
    <row r="266" spans="1:6" x14ac:dyDescent="0.3">
      <c r="A266" s="18"/>
      <c r="B266" s="17"/>
      <c r="C266" s="17"/>
      <c r="D266" s="17"/>
      <c r="E266" s="17"/>
      <c r="F266" s="17"/>
    </row>
    <row r="267" spans="1:6" x14ac:dyDescent="0.3">
      <c r="A267" s="18"/>
      <c r="B267" s="17"/>
      <c r="C267" s="17"/>
      <c r="D267" s="17"/>
      <c r="E267" s="17"/>
      <c r="F267" s="17"/>
    </row>
    <row r="268" spans="1:6" x14ac:dyDescent="0.3">
      <c r="A268" s="18"/>
      <c r="B268" s="17"/>
      <c r="C268" s="17"/>
      <c r="D268" s="17"/>
      <c r="E268" s="17"/>
      <c r="F268" s="17"/>
    </row>
    <row r="269" spans="1:6" x14ac:dyDescent="0.3">
      <c r="A269" s="18"/>
      <c r="B269" s="17"/>
      <c r="C269" s="17"/>
      <c r="D269" s="17"/>
      <c r="E269" s="17"/>
      <c r="F269" s="17"/>
    </row>
    <row r="270" spans="1:6" x14ac:dyDescent="0.3">
      <c r="A270" s="18"/>
      <c r="B270" s="17"/>
      <c r="C270" s="17"/>
      <c r="D270" s="17"/>
      <c r="E270" s="17"/>
      <c r="F270" s="17"/>
    </row>
    <row r="271" spans="1:6" x14ac:dyDescent="0.3">
      <c r="A271" s="18"/>
      <c r="B271" s="17"/>
      <c r="C271" s="17"/>
      <c r="D271" s="17"/>
      <c r="E271" s="17"/>
      <c r="F271" s="17"/>
    </row>
    <row r="272" spans="1:6" x14ac:dyDescent="0.3">
      <c r="A272" s="18"/>
      <c r="B272" s="17"/>
      <c r="C272" s="17"/>
      <c r="D272" s="17"/>
      <c r="E272" s="17"/>
      <c r="F272" s="17"/>
    </row>
    <row r="273" spans="1:6" x14ac:dyDescent="0.3">
      <c r="A273" s="18"/>
      <c r="B273" s="17"/>
      <c r="C273" s="17"/>
      <c r="D273" s="17"/>
      <c r="E273" s="17"/>
      <c r="F273" s="17"/>
    </row>
    <row r="274" spans="1:6" x14ac:dyDescent="0.3">
      <c r="A274" s="18"/>
      <c r="B274" s="17"/>
      <c r="C274" s="17"/>
      <c r="D274" s="17"/>
      <c r="E274" s="17"/>
      <c r="F274" s="17"/>
    </row>
    <row r="275" spans="1:6" x14ac:dyDescent="0.3">
      <c r="A275" s="18"/>
      <c r="B275" s="17"/>
      <c r="C275" s="17"/>
      <c r="D275" s="17"/>
      <c r="E275" s="17"/>
      <c r="F275" s="17"/>
    </row>
  </sheetData>
  <mergeCells count="261">
    <mergeCell ref="D217:F217"/>
    <mergeCell ref="A209:A210"/>
    <mergeCell ref="D209:D210"/>
    <mergeCell ref="B209:C210"/>
    <mergeCell ref="B212:C212"/>
    <mergeCell ref="A198:A199"/>
    <mergeCell ref="D198:D199"/>
    <mergeCell ref="B200:C200"/>
    <mergeCell ref="B198:C199"/>
    <mergeCell ref="C201:G201"/>
    <mergeCell ref="A204:A205"/>
    <mergeCell ref="E204:E205"/>
    <mergeCell ref="F204:F205"/>
    <mergeCell ref="B214:C214"/>
    <mergeCell ref="A213:E213"/>
    <mergeCell ref="A211:E211"/>
    <mergeCell ref="J93:J95"/>
    <mergeCell ref="E94:E95"/>
    <mergeCell ref="F94:F95"/>
    <mergeCell ref="G94:G95"/>
    <mergeCell ref="K94:K95"/>
    <mergeCell ref="L94:L95"/>
    <mergeCell ref="A143:M143"/>
    <mergeCell ref="A91:A95"/>
    <mergeCell ref="B91:B95"/>
    <mergeCell ref="C91:C95"/>
    <mergeCell ref="D91:D95"/>
    <mergeCell ref="E91:M91"/>
    <mergeCell ref="E92:J92"/>
    <mergeCell ref="K92:L93"/>
    <mergeCell ref="M92:M95"/>
    <mergeCell ref="E93:G93"/>
    <mergeCell ref="H93:H95"/>
    <mergeCell ref="A157:A160"/>
    <mergeCell ref="B157:B160"/>
    <mergeCell ref="C157:C160"/>
    <mergeCell ref="D157:D160"/>
    <mergeCell ref="E157:L157"/>
    <mergeCell ref="E158:J158"/>
    <mergeCell ref="K158:L159"/>
    <mergeCell ref="E159:G159"/>
    <mergeCell ref="H159:H160"/>
    <mergeCell ref="I159:I160"/>
    <mergeCell ref="J159:J160"/>
    <mergeCell ref="J11:K11"/>
    <mergeCell ref="J43:K43"/>
    <mergeCell ref="A70:L70"/>
    <mergeCell ref="B27:I27"/>
    <mergeCell ref="B29:I29"/>
    <mergeCell ref="B48:I48"/>
    <mergeCell ref="B49:I49"/>
    <mergeCell ref="B50:I50"/>
    <mergeCell ref="B51:I51"/>
    <mergeCell ref="B37:I37"/>
    <mergeCell ref="B38:I38"/>
    <mergeCell ref="B39:I39"/>
    <mergeCell ref="B44:I44"/>
    <mergeCell ref="B45:I45"/>
    <mergeCell ref="J65:K65"/>
    <mergeCell ref="J64:K64"/>
    <mergeCell ref="J63:K63"/>
    <mergeCell ref="J62:K62"/>
    <mergeCell ref="B56:I56"/>
    <mergeCell ref="B57:I57"/>
    <mergeCell ref="B58:I58"/>
    <mergeCell ref="B59:I59"/>
    <mergeCell ref="B60:I60"/>
    <mergeCell ref="B61:I61"/>
    <mergeCell ref="B2:M2"/>
    <mergeCell ref="D5:G5"/>
    <mergeCell ref="J7:K7"/>
    <mergeCell ref="J6:K6"/>
    <mergeCell ref="B28:I28"/>
    <mergeCell ref="B71:B75"/>
    <mergeCell ref="C71:C75"/>
    <mergeCell ref="D71:D75"/>
    <mergeCell ref="E71:M71"/>
    <mergeCell ref="E72:J72"/>
    <mergeCell ref="K72:L73"/>
    <mergeCell ref="B30:I30"/>
    <mergeCell ref="B31:I31"/>
    <mergeCell ref="B32:I32"/>
    <mergeCell ref="B33:I33"/>
    <mergeCell ref="B34:I34"/>
    <mergeCell ref="B35:I35"/>
    <mergeCell ref="B36:I36"/>
    <mergeCell ref="B46:I46"/>
    <mergeCell ref="B47:I47"/>
    <mergeCell ref="B40:I40"/>
    <mergeCell ref="B41:I41"/>
    <mergeCell ref="B42:I42"/>
    <mergeCell ref="B43:I43"/>
    <mergeCell ref="J52:K52"/>
    <mergeCell ref="J68:K68"/>
    <mergeCell ref="J67:K67"/>
    <mergeCell ref="J66:K66"/>
    <mergeCell ref="B65:I65"/>
    <mergeCell ref="B66:I66"/>
    <mergeCell ref="B67:I67"/>
    <mergeCell ref="B68:I68"/>
    <mergeCell ref="J61:K61"/>
    <mergeCell ref="J60:K60"/>
    <mergeCell ref="J59:K59"/>
    <mergeCell ref="J58:K58"/>
    <mergeCell ref="J57:K57"/>
    <mergeCell ref="B62:I62"/>
    <mergeCell ref="B63:I63"/>
    <mergeCell ref="B64:I64"/>
    <mergeCell ref="J56:K56"/>
    <mergeCell ref="J55:K55"/>
    <mergeCell ref="A71:A75"/>
    <mergeCell ref="M72:M75"/>
    <mergeCell ref="E73:G73"/>
    <mergeCell ref="H73:H75"/>
    <mergeCell ref="I73:I75"/>
    <mergeCell ref="J73:J75"/>
    <mergeCell ref="E74:E75"/>
    <mergeCell ref="F74:F75"/>
    <mergeCell ref="K74:K75"/>
    <mergeCell ref="L74:L75"/>
    <mergeCell ref="J46:K46"/>
    <mergeCell ref="J45:K45"/>
    <mergeCell ref="J44:K44"/>
    <mergeCell ref="J42:K42"/>
    <mergeCell ref="J51:K51"/>
    <mergeCell ref="J50:K50"/>
    <mergeCell ref="J49:K49"/>
    <mergeCell ref="J48:K48"/>
    <mergeCell ref="J47:K47"/>
    <mergeCell ref="J28:K28"/>
    <mergeCell ref="J27:K27"/>
    <mergeCell ref="J36:K36"/>
    <mergeCell ref="J35:K35"/>
    <mergeCell ref="J34:K34"/>
    <mergeCell ref="J33:K33"/>
    <mergeCell ref="J32:K32"/>
    <mergeCell ref="J41:K41"/>
    <mergeCell ref="J40:K40"/>
    <mergeCell ref="J39:K39"/>
    <mergeCell ref="J38:K38"/>
    <mergeCell ref="J37:K37"/>
    <mergeCell ref="A250:A251"/>
    <mergeCell ref="B253:C253"/>
    <mergeCell ref="B254:C254"/>
    <mergeCell ref="J10:K10"/>
    <mergeCell ref="J9:K9"/>
    <mergeCell ref="J8:K8"/>
    <mergeCell ref="J16:K16"/>
    <mergeCell ref="J15:K15"/>
    <mergeCell ref="J14:K14"/>
    <mergeCell ref="J13:K13"/>
    <mergeCell ref="J12:K12"/>
    <mergeCell ref="J21:K21"/>
    <mergeCell ref="J20:K20"/>
    <mergeCell ref="J19:K19"/>
    <mergeCell ref="J18:K18"/>
    <mergeCell ref="J17:K17"/>
    <mergeCell ref="J26:K26"/>
    <mergeCell ref="J25:K25"/>
    <mergeCell ref="J24:K24"/>
    <mergeCell ref="J23:K23"/>
    <mergeCell ref="J22:K22"/>
    <mergeCell ref="J31:K31"/>
    <mergeCell ref="J30:K30"/>
    <mergeCell ref="J29:K29"/>
    <mergeCell ref="B263:D263"/>
    <mergeCell ref="E263:F263"/>
    <mergeCell ref="B264:D264"/>
    <mergeCell ref="E264:F264"/>
    <mergeCell ref="B53:I53"/>
    <mergeCell ref="B54:I54"/>
    <mergeCell ref="B55:I55"/>
    <mergeCell ref="B234:C234"/>
    <mergeCell ref="B238:C238"/>
    <mergeCell ref="B239:C239"/>
    <mergeCell ref="B236:C236"/>
    <mergeCell ref="B237:C237"/>
    <mergeCell ref="B245:C245"/>
    <mergeCell ref="B246:C246"/>
    <mergeCell ref="B243:C243"/>
    <mergeCell ref="B244:C244"/>
    <mergeCell ref="B241:C241"/>
    <mergeCell ref="B242:C242"/>
    <mergeCell ref="B240:C240"/>
    <mergeCell ref="C90:M90"/>
    <mergeCell ref="J54:K54"/>
    <mergeCell ref="J53:K53"/>
    <mergeCell ref="C156:L156"/>
    <mergeCell ref="I93:I95"/>
    <mergeCell ref="B9:I9"/>
    <mergeCell ref="B10:I10"/>
    <mergeCell ref="B11:I11"/>
    <mergeCell ref="B12:I12"/>
    <mergeCell ref="B13:I13"/>
    <mergeCell ref="B14:I14"/>
    <mergeCell ref="B261:D261"/>
    <mergeCell ref="E261:F261"/>
    <mergeCell ref="B262:D262"/>
    <mergeCell ref="E262:F262"/>
    <mergeCell ref="B226:C226"/>
    <mergeCell ref="B224:C224"/>
    <mergeCell ref="B225:C225"/>
    <mergeCell ref="B227:C227"/>
    <mergeCell ref="B232:C232"/>
    <mergeCell ref="B233:C233"/>
    <mergeCell ref="B228:C228"/>
    <mergeCell ref="B229:C229"/>
    <mergeCell ref="B230:C230"/>
    <mergeCell ref="B231:C231"/>
    <mergeCell ref="B202:D202"/>
    <mergeCell ref="B203:D203"/>
    <mergeCell ref="B204:D204"/>
    <mergeCell ref="B206:D206"/>
    <mergeCell ref="B258:C258"/>
    <mergeCell ref="B252:C252"/>
    <mergeCell ref="B260:F260"/>
    <mergeCell ref="B248:F248"/>
    <mergeCell ref="B249:F249"/>
    <mergeCell ref="E250:F250"/>
    <mergeCell ref="D250:D251"/>
    <mergeCell ref="B250:C251"/>
    <mergeCell ref="B52:I52"/>
    <mergeCell ref="C218:F218"/>
    <mergeCell ref="C223:F223"/>
    <mergeCell ref="D191:H191"/>
    <mergeCell ref="B194:D194"/>
    <mergeCell ref="B195:D195"/>
    <mergeCell ref="B196:D196"/>
    <mergeCell ref="B192:D192"/>
    <mergeCell ref="B193:D193"/>
    <mergeCell ref="B207:D207"/>
    <mergeCell ref="C208:G208"/>
    <mergeCell ref="C197:G197"/>
    <mergeCell ref="C215:F215"/>
    <mergeCell ref="B216:C216"/>
    <mergeCell ref="B217:C217"/>
    <mergeCell ref="D216:F216"/>
    <mergeCell ref="A219:A220"/>
    <mergeCell ref="B219:D220"/>
    <mergeCell ref="E219:G220"/>
    <mergeCell ref="B221:D221"/>
    <mergeCell ref="E221:G221"/>
    <mergeCell ref="D4:G4"/>
    <mergeCell ref="B255:C255"/>
    <mergeCell ref="B256:C256"/>
    <mergeCell ref="B257:C257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6:I6"/>
    <mergeCell ref="B7:I7"/>
    <mergeCell ref="B8:I8"/>
  </mergeCells>
  <pageMargins left="0.23622047244094491" right="0.23622047244094491" top="0.35433070866141736" bottom="0.35433070866141736" header="0.31496062992125984" footer="0.31496062992125984"/>
  <pageSetup paperSize="9"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2016-05-23T05:45:43Z</dcterms:modified>
</cp:coreProperties>
</file>